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iveralm\Desktop\Nueva carpeta\"/>
    </mc:Choice>
  </mc:AlternateContent>
  <bookViews>
    <workbookView xWindow="0" yWindow="0" windowWidth="20370" windowHeight="7080"/>
  </bookViews>
  <sheets>
    <sheet name="FORMATO PLAN DE ACCION" sheetId="2" r:id="rId1"/>
  </sheets>
  <definedNames>
    <definedName name="_xlnm._FilterDatabase" localSheetId="0" hidden="1">'FORMATO PLAN DE ACCION'!$A$13:$GL$749</definedName>
    <definedName name="_xlnm.Print_Area" localSheetId="0">'FORMATO PLAN DE ACCION'!$A$1:$AD$765</definedName>
    <definedName name="_xlnm.Print_Titles" localSheetId="0">'FORMATO PLAN DE ACCION'!$1:$13</definedName>
  </definedNames>
  <calcPr calcId="152511" iterateDelta="1E-4"/>
</workbook>
</file>

<file path=xl/calcChain.xml><?xml version="1.0" encoding="utf-8"?>
<calcChain xmlns="http://schemas.openxmlformats.org/spreadsheetml/2006/main">
  <c r="T492" i="2" l="1"/>
  <c r="N492" i="2"/>
  <c r="X752" i="2"/>
  <c r="X749" i="2"/>
  <c r="X610" i="2"/>
  <c r="X607" i="2"/>
  <c r="X444" i="2"/>
  <c r="X296" i="2"/>
  <c r="X279" i="2"/>
  <c r="X68" i="2"/>
  <c r="X40" i="2"/>
  <c r="X427" i="2"/>
  <c r="X744" i="2"/>
  <c r="X628" i="2"/>
  <c r="X632" i="2"/>
  <c r="I634" i="2"/>
  <c r="I635" i="2"/>
  <c r="I640" i="2"/>
  <c r="I645" i="2"/>
  <c r="I646" i="2"/>
  <c r="I648" i="2"/>
  <c r="X649" i="2"/>
  <c r="X659" i="2"/>
  <c r="X619" i="2"/>
  <c r="X596" i="2"/>
  <c r="X489" i="2"/>
  <c r="X486" i="2"/>
  <c r="X490" i="2"/>
  <c r="K459" i="2"/>
  <c r="X479" i="2"/>
  <c r="X476" i="2"/>
  <c r="X463" i="2"/>
  <c r="R459" i="2"/>
  <c r="K458" i="2"/>
  <c r="X457" i="2"/>
  <c r="X454" i="2"/>
  <c r="X451" i="2"/>
  <c r="X438" i="2"/>
  <c r="X434" i="2"/>
  <c r="X428" i="2"/>
  <c r="X482" i="2"/>
  <c r="S407" i="2"/>
  <c r="L395" i="2"/>
  <c r="L388" i="2"/>
  <c r="L368" i="2"/>
  <c r="X335" i="2"/>
  <c r="X345" i="2"/>
  <c r="X297" i="2"/>
  <c r="X320" i="2"/>
</calcChain>
</file>

<file path=xl/comments1.xml><?xml version="1.0" encoding="utf-8"?>
<comments xmlns="http://schemas.openxmlformats.org/spreadsheetml/2006/main">
  <authors>
    <author>anabellakatherina</author>
    <author>equipo</author>
  </authors>
  <commentList>
    <comment ref="Q12" authorId="0" shapeId="0">
      <text>
        <r>
          <rPr>
            <b/>
            <sz val="9"/>
            <color indexed="81"/>
            <rFont val="Tahoma"/>
            <family val="2"/>
          </rPr>
          <t>Es el mismo indicador que esta en el proyecto radicado en el BPPIM</t>
        </r>
      </text>
    </comment>
    <comment ref="I498" authorId="1" shapeId="0">
      <text>
        <r>
          <rPr>
            <b/>
            <sz val="8"/>
            <color indexed="81"/>
            <rFont val="Tahoma"/>
            <family val="2"/>
          </rPr>
          <t>equipo:</t>
        </r>
        <r>
          <rPr>
            <sz val="8"/>
            <color indexed="81"/>
            <rFont val="Tahoma"/>
            <family val="2"/>
          </rPr>
          <t xml:space="preserve">
SI SE PUEDEN HACER SIMULACROS COMO RESPONSABILIDAD DE LA SEM</t>
        </r>
      </text>
    </comment>
  </commentList>
</comments>
</file>

<file path=xl/sharedStrings.xml><?xml version="1.0" encoding="utf-8"?>
<sst xmlns="http://schemas.openxmlformats.org/spreadsheetml/2006/main" count="10564" uniqueCount="3457">
  <si>
    <t xml:space="preserve">PLAN DE ACCIÓN                         </t>
  </si>
  <si>
    <t>R-DP-PDE-PEI-051</t>
  </si>
  <si>
    <t>MUNICIPIO DE ARMENIA</t>
  </si>
  <si>
    <t>Fecha: 31/10/2014</t>
  </si>
  <si>
    <t xml:space="preserve">Proceso de Direccionamiento Estratégico </t>
  </si>
  <si>
    <t>Version: 005</t>
  </si>
  <si>
    <t>Departamento Administrativo de Planeación</t>
  </si>
  <si>
    <t>Página : 1 de 1</t>
  </si>
  <si>
    <r>
      <t xml:space="preserve">SECRETARÍA O  ENTIDAD RESPONSABLE: </t>
    </r>
    <r>
      <rPr>
        <b/>
        <u/>
        <sz val="10"/>
        <rFont val="Arial"/>
        <family val="2"/>
      </rPr>
      <t>SECRETARIA DE EDUCACIÓN</t>
    </r>
  </si>
  <si>
    <r>
      <t xml:space="preserve">VIGENCIA AÑO: </t>
    </r>
    <r>
      <rPr>
        <b/>
        <u/>
        <sz val="10"/>
        <rFont val="Arial"/>
        <family val="2"/>
      </rPr>
      <t>2016</t>
    </r>
  </si>
  <si>
    <t>UBICACIÓN PROGRAMÁTICA</t>
  </si>
  <si>
    <t>Subprograma</t>
  </si>
  <si>
    <t>Meta de Producto</t>
  </si>
  <si>
    <t>Código BPPIM</t>
  </si>
  <si>
    <t>Nombre del Proyecto</t>
  </si>
  <si>
    <t xml:space="preserve">Meta del proyecto programada para la vigencia </t>
  </si>
  <si>
    <t>Objetivo del Proyecto</t>
  </si>
  <si>
    <t>Línea base del indicador de producto de la meta del proyecto (31/12/año anterior a la vigencia del seguimiento)</t>
  </si>
  <si>
    <t>Valor de la meta(s) del indicador del proyecto, programado para la vigencia</t>
  </si>
  <si>
    <t>Valor de la meta del indicador de producto del proyecto a la fecha de corte</t>
  </si>
  <si>
    <t>% avance de la meta del indicador del proyecto a la fecha de corte</t>
  </si>
  <si>
    <t xml:space="preserve">Meta de la actividad programada para la vigencia </t>
  </si>
  <si>
    <t>Fecha actividad</t>
  </si>
  <si>
    <t>Ubicación</t>
  </si>
  <si>
    <t>Línea base de la meta del indicador de la actividad (31/12/año anterior a la vigencia del seguimiento)</t>
  </si>
  <si>
    <t>Valor de la meta del indicador de la actividad programado para la vigencia</t>
  </si>
  <si>
    <t>Valor de la meta del indicador de la actividad a la fecha de corte</t>
  </si>
  <si>
    <t>% avance de la meta del indicador de la actividad a la fecha de corte</t>
  </si>
  <si>
    <t>Rubro Presupuestal</t>
  </si>
  <si>
    <t>Fuente</t>
  </si>
  <si>
    <t xml:space="preserve">Recursos asignados, en miles de pesos en el momento presupuestal </t>
  </si>
  <si>
    <t>Recursos ejecutados en miles de pesos a la fecha de corte (Rec. comprometidos)</t>
  </si>
  <si>
    <t>% ejecución presupuestal a la fecha de corte, por actividad</t>
  </si>
  <si>
    <t>Población beneficiada con la actividad</t>
  </si>
  <si>
    <t>Lugar geográfico en que se desarrolla la actividad</t>
  </si>
  <si>
    <t>Observaciones a la fecha del corte por actividad o total del proyecto</t>
  </si>
  <si>
    <t>Responsable</t>
  </si>
  <si>
    <t>EJE TEMÁTICO / COMPONENTE</t>
  </si>
  <si>
    <t>PROGRAMA</t>
  </si>
  <si>
    <t>Meta de Resultado</t>
  </si>
  <si>
    <t>Indicador de Actividad</t>
  </si>
  <si>
    <t>SECRETARÍA O  ENTIDAD RESPONSABLE</t>
  </si>
  <si>
    <t>PROGRANA</t>
  </si>
  <si>
    <t>META DE RESULTADO</t>
  </si>
  <si>
    <t>Nombre</t>
  </si>
  <si>
    <t>DESPACHO DE LA ALCALDESA</t>
  </si>
  <si>
    <t xml:space="preserve">EJE TEMATICO 3 
ARMENIA INCLUYENTE Y PARTICIPATIVA / 3.2. ARMENIA PARTICIPATIVA
</t>
  </si>
  <si>
    <t>ORGANIZACIÓN, PARTICIPACIÓN Y CORRESPONSABILIDAD COMUNITARIA</t>
  </si>
  <si>
    <t xml:space="preserve"> Promover la organización, participacion y corresponsabilidad de la comunidad entorno a  la intervención de 680 espacios de uso público de barrios y/o sectores de Armenia durante el período de gobierno.                                                                </t>
  </si>
  <si>
    <t>Comunidades en acción</t>
  </si>
  <si>
    <t xml:space="preserve"> Intervenir  600 zonas verdes de barrios y/o sectores de Armenia durante el período de gobierno, con la participación de la comunidad</t>
  </si>
  <si>
    <t>ARMENIA ES UN JARDÍN</t>
  </si>
  <si>
    <t xml:space="preserve"> Intervenir 100 zonas verdes de barrios y/o sectores de Armenia en el año 2012, con la participación de la comunidad</t>
  </si>
  <si>
    <t>Número de zonas verdes de barrios y/o sectores de Armenia intervenidas en el año 2012, con la participación de la comunidad</t>
  </si>
  <si>
    <t>Realizar 14 reuniones de sensibilización / socialización del proyecto con los comités de ornamentación del municipio a diciembre 31 de 2012</t>
  </si>
  <si>
    <t>Julio 19 ; Agosto 16; Septiembre 24; Octubre 01, 08, 22 y 29; Noviembre 06, 13, 19 y 26; Diciembre 03,10 y 17</t>
  </si>
  <si>
    <t>Número de reuniones de sensibilización y socialización del proyecto realizadas con los comités de ornamentación del municipio a diciembre 31 de 2012</t>
  </si>
  <si>
    <t>2-8-11-15-02-01-01-0115</t>
  </si>
  <si>
    <t>PROPIOS(Propios y execedentes financieros/sobretasa a la gasolina)</t>
  </si>
  <si>
    <t>Asesor Social y Comunitario del Despacho</t>
  </si>
  <si>
    <t>Crear 75 comités de ornamentación en el municipio de Armenia al 31 de agosto de 2012</t>
  </si>
  <si>
    <t>De Julio 19 a Agosto 16 de 2012</t>
  </si>
  <si>
    <t>Número de comités de ornamentación creados en el municipio d Armenia a 31 de agosto de 2012</t>
  </si>
  <si>
    <t>Realizar 14 capacitaciones dirigidas a comités de ornamentación del municipio,a diciembre 31 de 2012</t>
  </si>
  <si>
    <t>Agosto 16; Septiembre 24; Octubre 01, 08, 22 y 29; Noviembre 06, 13, 19 y 26; Diciembre 03,10,17 y 18</t>
  </si>
  <si>
    <t>Número de capacitaciones impartidas a comités de ornamentación a diciembre 31 de 2012</t>
  </si>
  <si>
    <t>Diseñar 1 campaña pedagógica y de difusión educativa a agosto 31 de 2012</t>
  </si>
  <si>
    <t>Agosto 24 de 2012</t>
  </si>
  <si>
    <t>Número de campañas pedagógicas y de difusión educativa diseñadas a agosto 31 de 2012</t>
  </si>
  <si>
    <t xml:space="preserve"> Promover la organización, participacion y corresponsabilidad de la comunidad entorno a  la intervención de 680 espacios de uso público de barrios y/o sectores de Armenia durante el período de gobierno.                                                              </t>
  </si>
  <si>
    <t>Divulgar 1 campaña pedagógica y de difusión educativa  a diciembre 31 de 2012</t>
  </si>
  <si>
    <t>Septiembre, Octubre, Noviembre y Diciembre</t>
  </si>
  <si>
    <t>Número de campañas pedagógicas y de difusión educativa difundidas a diciembre 31 de 2012</t>
  </si>
  <si>
    <t>Recuperar el vivero municipal en un 100% a diciembre 31 de 2012</t>
  </si>
  <si>
    <t>Desde Agosto 21 a Septiembre 10 de 2012</t>
  </si>
  <si>
    <t>Porcentaje de recuperación del vivero municipal a Septiembre 31 de 2012</t>
  </si>
  <si>
    <t>Construir 100 jardines comunitarios a diciembre 31 de 2012</t>
  </si>
  <si>
    <t>A partir del 24 de Septiembre al 29 de diciembre de 2012</t>
  </si>
  <si>
    <t>Número de jardines construidos en el año 2012, con la participación de la comunidad</t>
  </si>
  <si>
    <t>a)  Desarrollar 6 Espacios de interacción entre la Alcaldesa y la comunidad por año
b) Atender a 3 Grupos de interés social por año
                                                                                               c) Realizar 9 jornadas cívico  sociales por año</t>
  </si>
  <si>
    <t>TARDES CON LA ALCALDESA</t>
  </si>
  <si>
    <t xml:space="preserve">a)  Desarrollar 2 Espacios de interacción entre la Alcaldesa y la comunidad 
b) Atender a 3 Grupos de interés social por año
                                                                                               c) Realizar 3 jornadas cívico  sociales </t>
  </si>
  <si>
    <t xml:space="preserve">a)  Número de espacios de interacción desarrollados entre la Alcaldesa y la comunidad 
b) Número de grupos de interés social atendidos
                                                                                               c) Número de jornadas  cívico  sociales </t>
  </si>
  <si>
    <t>a) 0; b) 0;  y c) 0</t>
  </si>
  <si>
    <t>a)  5; b) 2;  y c) 6</t>
  </si>
  <si>
    <t>Realizar 5 jornadas cívico sociales a diciembre 31 de 2012</t>
  </si>
  <si>
    <t>Julio 28; Agosto 25; Septiembre 29; Octubre 27; Noviembre 24 de 2012</t>
  </si>
  <si>
    <t>Número de jornadas cívico sociales realizadas a dieciembre 31 de 2012</t>
  </si>
  <si>
    <t>2-8-11-16-02-01-01-0121</t>
  </si>
  <si>
    <t>Asesores Administrativo y Social y Comunitario del Despacho</t>
  </si>
  <si>
    <t>Desarrollar 5 espacios de interacción, entre grupos sociales, alcaldesa y equipo equipo de gobierno a diciembre 31 de 2012</t>
  </si>
  <si>
    <t>Septiembre 7; Octubre 5; Noviembre 02 y 30; Diciembre 21 de 2012.</t>
  </si>
  <si>
    <t>Número de espacios de interacción, entre grupos sociales, alcaldesa y equipo equipo de gobierno desarrollados a diciembre 31 de 2012</t>
  </si>
  <si>
    <t xml:space="preserve"> Producir 4 ediciones del periódico institucional a diciembre 31 de 2012.</t>
  </si>
  <si>
    <t>Del 17 al 21 de Septiembre; Del 22 al 26 de octubre; del 19 al 23 de niviembre y del 17 al 21 de diciembre de 2012.</t>
  </si>
  <si>
    <t>Número de ediciones producidas del periódico institucional a diciembre 31 de 2012.</t>
  </si>
  <si>
    <t>2-8-08-17-02-04-01-0009</t>
  </si>
  <si>
    <t>Distribuir 30000 ejemplares por edición del periódico institucional  q diciembre 31 de 2012</t>
  </si>
  <si>
    <t xml:space="preserve">Del 24 al 28 de Septiembre; Del 29 de octubre al 02 de noviembre;  del 26 al 30 de noviembre; Del 24 al 28 de diciembre. </t>
  </si>
  <si>
    <t xml:space="preserve">Número de ejemplares distribuidos por edición del periódico institucional   </t>
  </si>
  <si>
    <t>Realizar 5 campañas pedagógicas y de difusión educativa  a diciembre 31 de 2012</t>
  </si>
  <si>
    <t>Del 27 al 31 de agosto; del 17 al 21 de Septiembre; del 16 al 19 de octubre; del 26 al 30 de noviembre y del 24 al 28 de diciembre.</t>
  </si>
  <si>
    <t>Número campañas pedagógicas y de difusión educativa realizadas a diciembre 31 de 2012</t>
  </si>
  <si>
    <t xml:space="preserve"> Recuperar 80  espacios de uso público con la participación de la comunidad, durante el cuatrienio</t>
  </si>
  <si>
    <t>TODOS PONEMOS</t>
  </si>
  <si>
    <t>Número de espacios de uso público intervenidos con la participación de la comunidad a diciembre 31 de 2012</t>
  </si>
  <si>
    <t>Realizar 10 actividades de promoción del trabajo colectivo a diciembre 31 de 2012</t>
  </si>
  <si>
    <t>Septiembre 22; Octubre 13, 20 y 28; Noviembre 4, 10, 17 y 18; Diciembre 2 y 15.</t>
  </si>
  <si>
    <t>Número de actividades de promoción del trabajo colectivo realizadas a diciembre 31 de 2012</t>
  </si>
  <si>
    <t>2-8-11-15-02-01-01-0116</t>
  </si>
  <si>
    <t>Ejecutar 10 intervenciones (recuperación) de espacios físicos del municipio, en trabajo conjunto con la comunidad a diciembre 31 de 2012.</t>
  </si>
  <si>
    <t>Número de intervenciones (recuperación) de espacios físicos del municipio, realizadas con la comunidad a diciembre 31 de 2012.</t>
  </si>
  <si>
    <t>Conformar 10 equipos de trabajo comunitario para la intervención de espacios físicos del municipio que serán objeto de recuperación, a agosto 16 de 2012</t>
  </si>
  <si>
    <t>Septiembre 17; Octubre 8,16,22 y 29; Noviembre 6,12,13 y 26; Diciembre 10.</t>
  </si>
  <si>
    <t>Número de equipos trabajo comunitario en obras , conformados para la ejecución del proyecto</t>
  </si>
  <si>
    <t>Realizar 10 jornadas pedagógicas y de difusión educativa</t>
  </si>
  <si>
    <t xml:space="preserve">Número de jornadas pedagógicas y de difusión educativa, realizadas a diciembre 31 de 2012 </t>
  </si>
  <si>
    <t>EJE TEMATICO 1
ARMENIA COMPETITIVA / 1.11 ARMENIA UNA BUENA GESTIÓN</t>
  </si>
  <si>
    <t>FORTALECIMIENTO DE LAS COMUNICACIONES E IMAGEN CORPORATIVA EN EL MUNICIPIO DE ARMENIA</t>
  </si>
  <si>
    <t xml:space="preserve">a) Implementar un (1) Sistema de  Comunicación efectiva en la Alcaldía de Armenia para la toma de decisiones en el nivel gerencial, a diciembre 31 de 2012                                          
b) Implementar un (1) mecanismo para difusión de información de la Administración Municipal a diciembre 31 de 2012.                                         
c) Diseñar e implementar los manuales   insttucionales de protocolo, edición y publicaciones  a junio 30 de 2013.                                                                </t>
  </si>
  <si>
    <t>Fortalecimiento de procesos de comunicación organizacional, informativa y alternativa.</t>
  </si>
  <si>
    <t>a) Recopilar el 100% de los informes  que los  Comités Operativos de las dependencias de la administración, envían al nivel gerencial
b) Desarrollar seis capacitaciones  anuales, de procesos de comunicación relizados a los enlaces de cada dependencia de la administración municipal</t>
  </si>
  <si>
    <t>FORTALECIMIENTO DE LA COMUNICACIÓN EFECTIVA PARA LA TOMA DE DECISIONES</t>
  </si>
  <si>
    <t>a) Recopilar el 100% de los informes  que los  Comités Operativos de las dependencias de la administración, envían al nivel gerencial
b) Desarrollar seis capacitaciones  anuales de procesos de comunicación, a los enlaces de cada dependencia de la administración municipal</t>
  </si>
  <si>
    <t>a) porcentaje de informes de los Comités Operativos, recopilados por el nivel gerencial                 b) Número de capacitaciones  relizadas a los enlaces de cada dependencia de la administración municipal, a diciembre 31 de 2012</t>
  </si>
  <si>
    <t>a) 0 ; b) 0</t>
  </si>
  <si>
    <t>a) 100% ; b) 3</t>
  </si>
  <si>
    <t>Realizar 3 capacitaciones a los responsables del uso de la herramienta de transmisión de información en cada dependencia de la administración municipal, a diciembre 31 de 2012</t>
  </si>
  <si>
    <t>Agosto 27, Septiembre 24; Octubre 22 de 2012</t>
  </si>
  <si>
    <t>Número de capacitaciones impartidas a enlaces de dependencias de la administración municipal, a diciembre 31 de 2012.</t>
  </si>
  <si>
    <t>2-8-09-17-11-04-03-0082</t>
  </si>
  <si>
    <t>Propios (propios)</t>
  </si>
  <si>
    <t>Asesor Administrativo del Despacho</t>
  </si>
  <si>
    <t xml:space="preserve">a) Implementar un (1) Sistema de  Comunicación efectiva en la Alcaldía de Armenia para la toma de decisiones en el nivel gerencial, a diciembre 31 de 2012                                          
b) Implementar un (1) mecanismo para difusión de información de la Administración Municipal a diciembre 31 de 2012.                                         
c) Diseñar e implementar los manuales   institucionales de protocolo, edición y publicaciones  a junio 30 de 2013.                                                                </t>
  </si>
  <si>
    <t>a) Implementar un (1) manual institucional de protocolo, a junio 30 de 2013.                                                                                                                                                                                 
b) Implementar un (1) manual institucional de edición,  a junio 30 de 2013.                                                                                                                                          
c) Implementar un (1) manual institucional de publicaciones, a junio 30 de 2013.                                                                
d) Generar 15 boletines informativos internos por año
e) Realizar 250 boletines de prensa por año
f) Realizar 50 comunicados de prensa al año
g) Realizar emisión de 50 programas de televisión por año                                                        
h) Realizar preproducción y producción de 8 ediciones de  periódico institucional por año.
i) Realizar emisión de 60 programas de radio al año</t>
  </si>
  <si>
    <t>PRODUCCIÓN Y DIFUSIÓN DE LA INFORMACIÓN DE LA ADMINISTRACIÓN MUNICIPAL</t>
  </si>
  <si>
    <t xml:space="preserve">a) Número de manuales institucionales, implementados a junio 30 de 2013; b) Número de boletines informativos internos generados por año
c) Número de boletines de prensa generados por año
d) Número de comunicados de prensa realizados al año
e) Número de programas de televisión emitidos por año                                                        
f) Número de ediciones del  periódico institucional producidas por año.
g) Número de programas de radio emitidos al año                                                                                                                                                                                  </t>
  </si>
  <si>
    <t>Según el seguimiento al plan de acción a diciembre 31 de 2011, sólo se dispone de la siguiente información: a) distribución del 100% de boletines internos  y b) cubrimiento del 100% de las agendas y visitas del mandatario y las secretarías de despacho</t>
  </si>
  <si>
    <t>a) Implementar 3 manuales institucionales, a junio 30 de 2013: 1 de protocolo, 1 de edición y 1 de publicaciones.                                                                                                                                                        
    b) Generar 15 boletines informativos internos por año
c) Realizar 250 boletines de prensa por año
d) Realizar 50 comunicados de prensa al año
e) Realizar emisión de 50 programas de televisión por año                                                        
f) Realizar preproducción y producción de 8 ediciones de  periódico institucional por año.
g) Realizar emisión de 60 programas de radio al año</t>
  </si>
  <si>
    <t xml:space="preserve">                                                              
a) Generar 5 boletines informativos internos a diciembre 31 de 2012 
b) Generar 106 boletines de prensa  a diciembre 31 de 2012   
c) Realizar 20 comunicados de prensa  a diciembre 31 de 2012  
d) Emitir 34 programas de televisión  a diciembre 31 de 2012                                                        
e) Producir 4 ediciones de  periódico institucional  a diciembre 31 de 2012 
f) Emitir 40 programas de radio  a diciembre 31 de 2012 </t>
  </si>
  <si>
    <t>Desde julio 01 a diciembre 31 de 2012</t>
  </si>
  <si>
    <t>d) Número de boletines informativos internos, generados de diciembre 31 de 2012
e) Número de boletines de prensa generados a diciembre 31 de 2012
f) Número de comunicados de prensa generados a diciembre 31 de 2012
g) Número de programas de televisión emitidos a diciembre 31 de 2012                                                      
h) Número de ediciones de periódico institucional producidos a diciembre 31 de 2012
i) Número de programas de radio emitidos a diciembre 31 de 2012</t>
  </si>
  <si>
    <t xml:space="preserve">                                                              
d) 0; 
e) 0; 
f)  0; 
g)  0;                                                         
h) 0;
i)  0 ;</t>
  </si>
  <si>
    <t xml:space="preserve">                                                              
d) 5; 
e) 106; 
f)  20; 
g)  34;                                                         
h) 4 ;
i) 40 ;</t>
  </si>
  <si>
    <t>2-8-09-17-11-04-03-0083</t>
  </si>
  <si>
    <t>Profesional Especializada Oficina de Comunicaciones</t>
  </si>
  <si>
    <t xml:space="preserve">a) Implementar un (1) Sistema de  Comunicación efectiva en la Alcaldía de Armenia para la toma de decisiones en el nivel gerencial, a diciembre 31 de 2012                                          
b) Implementar un (1) mecanismo para difusión de información de la Administración Municipal a diciembre 31 de 2012.                                         
c) Diseñar e implementar los manuales   insttucionales de protocolo, edición y publicaciones  a junio 30 de 2013.        </t>
  </si>
  <si>
    <t>a) Diseñar y difundir 2 campañas institucionales por año.                                                              
b) Aplicar protocolos institucionales al 100% de las actividades que desarrolle la administración municipal</t>
  </si>
  <si>
    <t>DISEÑO E IMPLEMENTACIÓN  DE ESTRATEGIAS DE MERCADEO  INSTITUCIONAL</t>
  </si>
  <si>
    <t>a) Número de campañas institucionales diseñadas y difundidas a diciembre 31 de 2012
b) Porcentaje de cobertura de eventos protocolarios según solicitudes recibidas de las dependencias de la administración</t>
  </si>
  <si>
    <t>a) 0 ; b) 100%</t>
  </si>
  <si>
    <t>a) 1;  b) 100%</t>
  </si>
  <si>
    <t>Diseñar y difundir 1  campaña institucional para funcionarios y contratistas de la administrtación a diciembre 31 de 2012.</t>
  </si>
  <si>
    <t>Noviembre de 2012</t>
  </si>
  <si>
    <t>Número de campañas institucionales de sensiblización a funcionarios y contratistas de la administración municipal, diseñadas y difundidas a diciembre 31 de 2012</t>
  </si>
  <si>
    <t>2-8-09-17-11-04-03-0084</t>
  </si>
  <si>
    <t>Contratista Oficina de Protocolo</t>
  </si>
  <si>
    <t>Aplicar protocolos institucionales al 100% de las actividades que desarrolle la administración municipal</t>
  </si>
  <si>
    <t>Procentaje de actividades desarrolladas por la administración municipal con aplicación de protocolos institucionales</t>
  </si>
  <si>
    <t xml:space="preserve">EJE TEMATICO 3 
ARMENIA INCLUYENTE Y PARTICIPATIVA / 3.1 ARMENIA SIN INDIFERENCIA
</t>
  </si>
  <si>
    <t>ARMENIA SIN INDIFERENCIA</t>
  </si>
  <si>
    <t>1) Lograr que por lo menos el 30% de las familias vinculadas a la Estrategia de Red Unidos superen su situación de pobreza extrema en el cuatrienio                                                    
2) Mantener cobertura del 100 % de familias beneficiarias del programa Familias en Acción con apoyo institucional y subsidios.</t>
  </si>
  <si>
    <t>Consolidar y fortalecer la Estrategia Unidos, Familias en Acción y Programas para la Reintegración social</t>
  </si>
  <si>
    <t xml:space="preserve">a) Mantener la cobertura del número de familias en acción con apoyo institucional y subsidios;                         b) Capacitar el 100% de las madres de familias en acción;                                             c)Apoyar tres programas de desarrollo microempresarial de las madres beneficiarias </t>
  </si>
  <si>
    <t>APOYO INSTITUCIONAL AL PROGRAMA FAMILIAS EN ACCIÓN</t>
  </si>
  <si>
    <t xml:space="preserve">a) Mantener cobertura del 100 % de familias beneficiarias del programa Familias en Acción con apoyo institucional y subsidios;                         b) Capacitar el 100% de las madres de familias en acción;                                             c) Apoyar un programas de desarrollo microempresarial de las madres beneficiarias </t>
  </si>
  <si>
    <t xml:space="preserve">a) Porcentaje de familias beneficiarias del programa Familias en Acción con apoyo institucional y subsidios;                         b) Porcentaje de las madres del programa capacitadas a diciembre 31 de 2012;                                             c)Número de  programas de desarrollo microempresarial, apoyados a diciembre 31 de 2012. </t>
  </si>
  <si>
    <t>a) 100% ; b) 97% ; c) 1</t>
  </si>
  <si>
    <t>a) 100% ; b) 100%; c) 1</t>
  </si>
  <si>
    <t>Realizar 4 actividades de fortalecimiento y capacitación en el programa Familias en Acción, a diciembre 31 de 2012</t>
  </si>
  <si>
    <t>Septiembre a Diciembre de 2012.</t>
  </si>
  <si>
    <t>Número de actividades de fortalecimiento y capacitación realizadas a diciembre 31 de 2012</t>
  </si>
  <si>
    <t>2-8-11-14-01-01-01-0098</t>
  </si>
  <si>
    <t>Propios y SGP (última Doceava Propósito General)</t>
  </si>
  <si>
    <t>a) Adquirir tres equipos de cómputo a diciembre 31 de 2012; b) Adquirir 4 archivadores (4 gavetas) a diciembre 31 de 2012</t>
  </si>
  <si>
    <t>Hasta diciembre 31 de 2012.</t>
  </si>
  <si>
    <t>a) Número de equipos de cómputo adquiridos a diciembre 31 de 2012; b) Número de archivadores (4 gavetas) adquiridos a diciembre 31 de 2012</t>
  </si>
  <si>
    <t>a) 0; b) 0</t>
  </si>
  <si>
    <t>a) 3; b) 4</t>
  </si>
  <si>
    <t xml:space="preserve">Apoyar un proyecto productivo de las madres beneficiarias a diciembre 31 de 2012; </t>
  </si>
  <si>
    <t xml:space="preserve">Número de proyectos productivos de las madres ebenficiarias, apoyados a diciembre 31 de 2012 </t>
  </si>
  <si>
    <t>Realizar una campaña de identificación del programa , colaboradores e instalaciones en el municipio de Armenia a diciembre 31 de 2012</t>
  </si>
  <si>
    <t>Número de campañas de identificación del programa Familias en Acción en el municipio, desarrolladas a diciembre 31 de 2012</t>
  </si>
  <si>
    <t>Realizar un período de 7 días  de inscripción de potenciales familias beneficiarias del programa en el municipio, a diciembre 31 de 2012</t>
  </si>
  <si>
    <t>Según disposición del Departamento Administrativo para la Prosperidad Social, DPS.</t>
  </si>
  <si>
    <t>Número de períodos de inscripción de potenciales familias beneficiarias del programa en el municipio, realizados a diciembre 31 de 2012</t>
  </si>
  <si>
    <t xml:space="preserve">1)  Mantener el 100% de las Familias de la Estrategia Red Unidos con acompañamiento personalizado en sus domicilios
2) Lograr que por lo menos el 30% de las familias vinculadas a la Estrategia de Red Unidos superen su situación de pobreza extrema en el cuatrienio
</t>
  </si>
  <si>
    <t xml:space="preserve">ARTICULACIÓN INTERINSTITUCIONAL DE LA ESTRATEGIA UNIDOS </t>
  </si>
  <si>
    <t>1) Porcentaje de familias d e la Estrategia Red Unidos con acompañamiento personalizado en sus domicilios; 2) Porcentaje de familias vinculadas a la Estrategia Red Unidos, que han superado su situación de pobreza extrema al finalizar el período de gobierno.</t>
  </si>
  <si>
    <t>1) 100%  ; 2) Desconocido .</t>
  </si>
  <si>
    <t>1) 100%  ; 2) Mayor o igual al 30%.</t>
  </si>
  <si>
    <t>Ejectutar el 100% de la asignación presupuestal, en contratación de prestación de servicios profesionales y de apoyo a la gestión, necesarios para la normal operación de la Estrategia en el municipio a diciembre 31 de 2012.</t>
  </si>
  <si>
    <t>Septiembre a Diciembre de 2012</t>
  </si>
  <si>
    <t>Porcentaje de ejecución de la asignación presupuestal  a Diciembre 31 de 2012.</t>
  </si>
  <si>
    <t>2-8-11-14-01-01-01-0097</t>
  </si>
  <si>
    <t>Total</t>
  </si>
  <si>
    <t>DEPARTAMENTO ADMINISTRATIVO DE PLANEACIÓN</t>
  </si>
  <si>
    <t>EJE TEMATICO 1 
ARMENIA COMPETITIVA / 1.5. ARMENIA PLANEA Y DESARROLLA</t>
  </si>
  <si>
    <t>GESTIÓN PERMANENTE DE LA PLANEACIÓN, SEGUIMIENTO Y EVALUACIÓN</t>
  </si>
  <si>
    <t>Articular siete (7) herramientas de  Planificación Institucional del Municipio de Armenia durante el cuatrienio.</t>
  </si>
  <si>
    <t>CULTURA DE LA PLANEACIÓN, SISTEMA DE GESTIÓN DE CALIDAD , SEGUIMIENTO Y EVALUACIÓN INSTITUCIONAL</t>
  </si>
  <si>
    <t>Realizar formulación, seguimiento y evaluación a los instrumentos contemplados en el proceso de Direccionamiento Estratégico para la Planeación</t>
  </si>
  <si>
    <t>2012630010192</t>
  </si>
  <si>
    <t xml:space="preserve">CULTURA DE LA PLANEACIÓN INSTITUCIONAL Y FORTALECIMIENTO DEL DIRECCIONAMIENTO ESTRATÉGICO.
</t>
  </si>
  <si>
    <t>FORTALECER LA CULTURA DE LA PLANEACIÓN INSTITUCIONAL A TRAVÉS DEL DIRECCIONAMIENTO ESTRATÉGICO DEL MUNICIPIO DE ARMENIA.</t>
  </si>
  <si>
    <t>Proceso formulado y evaluado (Plan de Desarrollo, Planes de Acción, Plan Operativo Anual de Inversión - POAI, Plan Indicativo, Banco de Programas y Proyectos de Inversión - SSEPPI, Sistema de Gestión de la Calidad, Sistema de Captura para la Ejecución Presupuestal - SICEP)</t>
  </si>
  <si>
    <t>Siete (7) herramientas de planificación Institucional</t>
  </si>
  <si>
    <t>SOSTENIBILIDAD DE LA CERTIFICACIÓN DE CALIDAD CON EL ENTE CERTIFICADOR</t>
  </si>
  <si>
    <t>CERTIFICACIÓN DE CALIDAD CON EL ENTE CERTIFICADOR</t>
  </si>
  <si>
    <t>2-08-09-17-05-01-01-0061</t>
  </si>
  <si>
    <t>Recursos Propios
S.G.P. Propósito General
Exc-Fros-SGP Prop.Gral
Exc-Fros-Exc Fros SGP PG Libre Inv.</t>
  </si>
  <si>
    <t>JEFE DE OFICINA</t>
  </si>
  <si>
    <t>FORTALECIMIENTO DEL SISTEMA DE GESTIÓN DE LA CALIDAD (REALIZAR CAPACITACIONES PARA CONSERVAR EL NUMERO DE CERTIFICACIONES DE CALIDAD BAJO LA NTCGP 1000: 2009 Y LA NORMA ISO 9001:2008)</t>
  </si>
  <si>
    <t>CAPACITACIONES PARA CONSERVAR EL NUMERO DE CERTIFICACIONES DE CALIDAD BAJO LA NTCGP 1000: 2009 Y LA NORMA ISO 9001:2008</t>
  </si>
  <si>
    <t>ELABORACIÓN Y SEGUIMIENTO A LOS PLANES INSTITUCIONALES (PLAN INDICATIVO, PLAN DE DESARROLLO, PLAN DE ACCIÓN, POAI, ENTRE OTROS)</t>
  </si>
  <si>
    <t>ACTUALIZACIÓN DEL SISTEMA DE INFORMACIÓN PARA LA CAPTURA Y EJECUCIÓN PRESUPUESTAL -SICEP</t>
  </si>
  <si>
    <t>ACCIONES DE MEJORA Y ACTIVIDADES EN PROCESOS DE PLANIFICACIÓN PARTICIPATIVA VALIDADAS,  CONSEJO TERRITORIAL DE PLANEACIÓN APOYADO.</t>
  </si>
  <si>
    <t>PROCESOS DE PLANIFICACIÓN PARTICIPATIVA VALIDADAS,  CONSEJO TERRITORIAL DE PLANEACIÓN APOYADO.</t>
  </si>
  <si>
    <t>IMPLEMENTACIÓN DE LOS MANUALES SECTORIALES PARA LA GESTIÓN PÚBLICA</t>
  </si>
  <si>
    <t>MANUALES SECTORIALES PARA LA GESTIÓN PÚBLICA</t>
  </si>
  <si>
    <t xml:space="preserve">FORTALECIMIENTO Y ACTUALIZACIÓN DEL BANCO DE PROGRAMAS Y PROYECTOS COMO UNIDAD DE GESTIÓN Y UN SISTEMA DE SEGUIMIENTO Y EVALUACIÓN DE PROYECTOS DE INVERSIÓN- SSEPI ACTUALIZADO
</t>
  </si>
  <si>
    <t xml:space="preserve"> BANCO DE PROGRAMAS Y PROYECTOS COMO UNIDAD DE GESTIÓN Y UN SISTEMA DE SEGUIMIENTO Y EVALUACIÓN DE PROYECTOS DE INVERSIÓN- SSEPI ACTUALIZADO
</t>
  </si>
  <si>
    <t>Fortalecer la cultura de la planificación participativa a través del acompañamiento y asesoría a dos (2) Instancias de Participación Local</t>
  </si>
  <si>
    <t xml:space="preserve">APOYO  A INSTANCIAS DE PARTICIPACIÓN LOCAL </t>
  </si>
  <si>
    <t>Apoyar técnica y/o financieramente dos (2) instancias de concertación y dos (2)  procesos de participación local por año</t>
  </si>
  <si>
    <t>2012630010271</t>
  </si>
  <si>
    <t>APOYO A INSTANCIAS DE CONCERTACIÓN Y PROCESOS DE PARTICIPACIÓN COMUNITARIA LOCALES.</t>
  </si>
  <si>
    <t>FORTALECER LA CULTURA DE LA PLANIFICACIÓN PARTICIPATIVA A TRAVÉS DEL ACOMPAÑAMIENTO Y ASESORÍA A INSTANCIAS DE PARTICIPACIÓN LOCAL</t>
  </si>
  <si>
    <t>Número de instancias y procesos apoyados</t>
  </si>
  <si>
    <t>Dos (2) instancias de concertación apoyadas
Dos (2) procesos de participación procesos de participación local por año realizados</t>
  </si>
  <si>
    <t>APOYO LOGÍSTICO, LOCATIVO Y ADMINISTRATIVO PARA EL FUNCIONAMIENTO DEL CONSEJO TERRITORIAL DE PLANEACIÓN, ( Comrpa de Insumos, materiales y elementos de oficina)</t>
  </si>
  <si>
    <t>2-08-09-17-05-01-02-0062</t>
  </si>
  <si>
    <t>Recursos Propios
Exc-Fros-Sobretasa a la gasolina
S.G.P. Propósito General
Exc-Fros-SGP PG. Reintegros
Exc-Fros-Exc Fros SGP PG Libre Inv.</t>
  </si>
  <si>
    <t>FORTALECIMIENTO DE LA CAPACIDAD OPERATIVA Y DE GESTIÓN DE LA ADMINISTRACIÓN EN LOS PROCESOS DE PRESUPUESTO PARTICIPATIVO, CODELPA, COMUNIDAD ORGANIZADA</t>
  </si>
  <si>
    <t xml:space="preserve"> Actualizar seis (6) sistemas e instrumentos de información local en ejercicio permanente de la planificación territorial durante el cuatrienio</t>
  </si>
  <si>
    <t>ACTUALIZACIÓN DE LOS SISTEMAS DE INFORMACIÓN LOCAL Y PROCESOS DE INTEGRACIÓN TERRITORIAL</t>
  </si>
  <si>
    <t>Adquirir Registros 1  y 2 del IGAC y actualizar el 60% de la Base de Datos de Esrtatificación Socioeconómica como instrumento de información local en ejercicio permanente de la planificación territorial durante el cuatrienio</t>
  </si>
  <si>
    <t>2012630010283</t>
  </si>
  <si>
    <t>ACTUALIZACIÓN E IMPLEMENTACIÓN  DE  LA ESTRATIFICACIÓN SOCIOECONÓMICA URBANA Y RURAL.</t>
  </si>
  <si>
    <t>FORTALECER EL ÁREA DE ESTRATIFICACIÓN A TRAVES DEL SUMINISTRO DEL APOYO LOGÍSTICO,  REQUERIDO PARA LA ACTUALIZACIÓN Y SEGUIMIENTO DE LA ESTRATIFICACIÓN URBANA Y RURAL</t>
  </si>
  <si>
    <t>Porcentaje de predios residenciales  urbana, rural y centro poblado del municipio estratificados y actualizados.</t>
  </si>
  <si>
    <t>Setenta y siete mil doscientos quince (77.215) predios estratificados</t>
  </si>
  <si>
    <t xml:space="preserve">SUMINISTRO DEL APOYO LOGÍSTICO, REQUERIDO EL SEGUIMIENTO DE LA ESTRATIFICACIÓN URBANA Y RURAL, REALIZAR ACTIVIDADES DE SISTEMATIZACIÓN Y GESTIÓN DOCUMENTAL </t>
  </si>
  <si>
    <t>APOYO LOGÍSTICO, REQUERIDO EL SEGUIMIENTO DE LA ESTRATIFICACIÓN URBANA Y RURAL</t>
  </si>
  <si>
    <t>2-08-09-17-05-01-03-0063</t>
  </si>
  <si>
    <t>Recursos Propios
Exc-Fros-Sobretasa a la gasolina
S.G.P. Propósito General</t>
  </si>
  <si>
    <t>SUBDIRECCIÓN</t>
  </si>
  <si>
    <t>Actualizar seis (6) sistemas e instrumentos de información local en ejercicio permanente de la planificación territorial durante el cuatrienio</t>
  </si>
  <si>
    <t>Administrar y actualizar  una (1) Base de Datos del SISBEN como instrumento de información local en ejercicio permanente de la focalización de la población del municipio durante el cuatrienio</t>
  </si>
  <si>
    <t>2012630010191</t>
  </si>
  <si>
    <t>FORTALECIMIENTO Y ACTUALIZACIÓN  PERMANENTE DEL SISBEN.</t>
  </si>
  <si>
    <t>ADMINISTRAR Y ACTUALIZAR PERMANENTEMENTE LA BASE DE DATOS DEL SISBEN SEGUN LINEAMIENTOS NACIONALES QUE DETERMINEN DE MANERA MÁS SEGURA EL CUBRIMIENTO DE LA POBLACIÓN Y DE OTROS DATOS BASICOS  PARA LA ADMINISTRACIÓN Y EN ESPECIAL DEL PROGRAMA DE SISBEN</t>
  </si>
  <si>
    <t>Número de personas encuestadas y sisbenizadas</t>
  </si>
  <si>
    <t>182.212 personas sisbenizadas a 31 de diciembre de 2011</t>
  </si>
  <si>
    <t>DESARROLLAR ACTIVIDADES OPERATIVAS DEL SISBEN APLICANDO ENCUESTAS, REALIZAR REVISIONES A LAS FICHAS DEL SISBEN</t>
  </si>
  <si>
    <t>OPERATIVIDAD DEL SISBEN APLICANDO ENCUESTAS, REALIZAR REVISIONES A LAS FICHAS DEL SISBEN</t>
  </si>
  <si>
    <t>2-08-09-17-05-01-03-0064</t>
  </si>
  <si>
    <t>Recursos Propios
Exc-Fros-Sobretasa a la gasolina
S.G.P. Propósito General
Exc-Fros-SGP PG. Reintegros</t>
  </si>
  <si>
    <t>BRINDAR INFORMACIÓN A LOS USUARIOS Y ACTUALIZAR LA BASE DE DATOS DE LOS BENEFICIARIOS DEL SISTEMA.,</t>
  </si>
  <si>
    <t xml:space="preserve"> INFORMACIÓN ACTUALIZADA EN LA BASE DE DATOS DE LOS BENEFICIARIOS DEL SISTEMA.,</t>
  </si>
  <si>
    <t>Administrar y actualizar  permanentemente tres (3) Sistemas  (SIG, SISBIM, SUI) y un (1) Instrumento de Información Local (Ficha Básica Municipal)</t>
  </si>
  <si>
    <t>2012630010299</t>
  </si>
  <si>
    <t>IMPLEMENTACIÓN Y ACTUALIZACIÓN  DE LOS SISTEMAS DE INFORMACIÓN DE PLANEACIÓN.</t>
  </si>
  <si>
    <t>IMPLEMENTAR Y ACTUALIZAR LOS SISTEMAS DE INFORMACIÓN DE PLANEACIÓN</t>
  </si>
  <si>
    <t xml:space="preserve">Porcentaje de actualización de sistemas e instrumentos de información local </t>
  </si>
  <si>
    <t>80%  de actualización del Sistema de Información Geográfica - SIG
Sin Dato
50% de actualización del proceso iniciado del Sistema Unico de Información de Servicios Públicos Domiciliarios - SUI
80% de actualización de la Ficha Basica Municipal a 31 de diciembre de 2010</t>
  </si>
  <si>
    <t>ACTUALIZACIÓN DEL SISTEMA DE INFORMACIÓN GEOGRÁFICA- SIG</t>
  </si>
  <si>
    <t>2-08-09-17-05-01-03-0065</t>
  </si>
  <si>
    <t>ACTUALIZACIÓN DEL SISTEMA BÁSICO DE  INFORMACIÓN MUNICIPAL- SISBIM</t>
  </si>
  <si>
    <t>ACTUALIZACIÓN DEL SISTEMA ÚNICO DE INFORMACIÓN- SUI (SERVICIOS PÚBLICOS DOMICILIARIOS)</t>
  </si>
  <si>
    <t>ACTUALIZACIÓN DE LA INFORMACIÓN ESTADÍSTICA EN LA FICHA BÁSICA MUNICIPAL</t>
  </si>
  <si>
    <t>Formular e implementar los Instrumentos de planificación  intermedia  y fortalecer los sistemas e instrumentos y  de información local en el municipio de Armenia.</t>
  </si>
  <si>
    <t xml:space="preserve">FORTALECIMIENTO DE INSTRUMENTOS DE PLANIFICACIÓN DE DESARROLLO, TERRITORIAL, AMBIENTAL, SEGUIMIENTO A LOS MISMOS Y LOS DEMÁS QUE CORRESPONDAN SECTORIALMENTE </t>
  </si>
  <si>
    <t>Formular e implementar y Instrumentos de planificación, gestión y financiación en el municipio de Armenia.</t>
  </si>
  <si>
    <t>2012630010210</t>
  </si>
  <si>
    <t>FORMULACIÓN, REVISIÓN, IMPLEMENTACIÓN, SEGUIMIENTO Y EVALUACIÓN DE INSTRUMENTOS DE PLANIFICACIÓN, GESTIÓN Y FINANCIACIÓN (CONTRATOS PLAN).</t>
  </si>
  <si>
    <t>FORMULAR E IMPLEMENTAR LOS INSTRUMENTOS DE PLANIFICACIÓN INTERMEDIA Y FORTALECER LOS SISTEMAS E INSTRUMENTOS Y DE INFORMACIÓN LOCAL EN EL MUNICIPIO DE ARMENIA</t>
  </si>
  <si>
    <t>Instrumento de planificación diagnosticado, formulado y aprobado mediante acto administrativo.           
Instrumento de gestión y financiación, diagnosticado, formulado y aprobado mediante acto administrativo</t>
  </si>
  <si>
    <t>Sin Dato</t>
  </si>
  <si>
    <t>FORMULACIÓN E IMPLEMENTACIÓN DE INSTRUMENTOS DE PLANIFICACIÓN, GESTIÓN Y FINANCIACIÓN (CONTRATOS PLAN)</t>
  </si>
  <si>
    <t>1 INSTRUMENTOS DE PLANIFICACIÓN, GESTIÓN Y FINANCIACIÓN (CONTRATOS PLAN)</t>
  </si>
  <si>
    <t>2-08-09-17-05-01-04-0067</t>
  </si>
  <si>
    <t>Exc-Fros-Sobretasa a la gasolina
Exc. Fros Liber, Reserva Propios</t>
  </si>
  <si>
    <t>FORTALECIMIENTO DE INSTRUMENTOS DE PLANIFICACIÓN DE DESARROLLO, TERRITORIAL, AMBIENTAL, SEGUIMIENTO A LOS MISMOS Y LOS DEMÁS QUE CORRESPONDAN SECTORIALMENTE.</t>
  </si>
  <si>
    <t xml:space="preserve"> Implementar en el corto plazo Procesos de Planificación Intermedia,  Planes Zonales,   Planes Parciales, planes  sectoriales y rurales (Unidades de Planificación Rural-UPR) </t>
  </si>
  <si>
    <t>2012630010291</t>
  </si>
  <si>
    <t>FORMULACIÓN, REVISIÓN, IMPLEMENTACIÓN, SEGUIMIENTO Y EVALUACIÓN DE LA PLANIFICACIÓN INTERMEDIA (PLANES ZONALES,   PLANES PARCIALES, PLANES  SECTORIALES Y RURALES, UNIDADES DE PLANIFICACIÓN RURAL-UPR).</t>
  </si>
  <si>
    <t>IMPLEMENTAR EN EL CORTO PLAZO PROCESOS DE PLANIFICACIÓN INTERMEDIA, PLANES ZONALES, PLANES PARCIALES, PLANES SECTORIALES Y RURALES (UNIDADES DE PLANIFICACIÓN RURAL-UPR)</t>
  </si>
  <si>
    <t>Escala 1: zonas especiales de planificación. 
Escala 2: piezas articuladoras. 
Escala 3: proyectos estratégicos detonantes</t>
  </si>
  <si>
    <t>20% de avance en la elaboración de procesos de planificación intermedia</t>
  </si>
  <si>
    <t>FORMULAR, REVISAR IMPLEMENTAR, REALIZAR SEGUIMIENTO Y EVALUACIÓN A LA PLANIFICACIÓN INTERMEDIA (PLANES ZONALES,   PLANES PARCIALES, PLANES  SECTORIALES Y RURALES, UPR).</t>
  </si>
  <si>
    <t>PLANES ZONALES,   PLANES PARCIALES, PLANES  SECTORIALES Y RURALES, UPR</t>
  </si>
  <si>
    <t>2-08-09-17-05-01-04-0068</t>
  </si>
  <si>
    <t xml:space="preserve">Recursos Propios
S.G.P. Propósito </t>
  </si>
  <si>
    <t>Realizar gestión integral permanente de los usos del suelo y el espacio público urbano y rural.</t>
  </si>
  <si>
    <t>Realizar control, seguimiento y legalización permanente al desarrollo urbano y rural del municipio de Armenia</t>
  </si>
  <si>
    <t>2012630010276</t>
  </si>
  <si>
    <t xml:space="preserve">CONTROL, SEGUIMIENTO Y  LEGALIZACIÓN DEL DESARROLLO Y LA GESTIÓN INTEGRAL DE USOS DEL SUELO Y EL ESPACIO PÚBLICO URBANO Y RURAL </t>
  </si>
  <si>
    <t>FORTALECER LOS INSTRUMENTOS DE PLANIFICACIÓN DE DESARROLLO TERRITORIAL, AMBIENTAL, SEGUIMIENTO A LOS MISMOS Y LOS DEMÁS A QUIEN CORRESPONDAN SECTORIALMENTE.</t>
  </si>
  <si>
    <t>Número de visitas de control urbano realizadas.
                                                                      Número de autos de apertura de investigación iniciados por infracciones urbanísticas encontradas.
                                                                                                                              Número concepto de Usos del suelo emitidos.
Un acuerdo de usos y aprovechamientos económicos del espacio público construido.
                                                                                                               Número de conceptos favorables emitidos para el uso del espacio público en el municipio de Armenia. 
Número de permisos de Publicidad externa visual emitidos
Número de certificados  generados</t>
  </si>
  <si>
    <t>REALIZAR VISITAS DE CONTROL URBANO, EMITIR CONCEPTOS DE USOS DE SUELO DEL ESPACIO PÚBLICO , EMITIR PERMISOS DE PUBLICIDAD EXTERNA VISUAL</t>
  </si>
  <si>
    <t>VISITAS DE CONTROL URBANO, CONCEPTOS DE USOS DE SUELO DEL ESPACIO PÚBLICO ,  PERMISOS DE PUBLICIDAD EXTERNA VISUAL</t>
  </si>
  <si>
    <t xml:space="preserve">1915
</t>
  </si>
  <si>
    <t>Por demanda</t>
  </si>
  <si>
    <t>2-08-09-17-05-01-04-0069</t>
  </si>
  <si>
    <t>Recursos Propios
Exc-Fros-SGP Prop.Gral
Exc-Fros-SGP PG. Reintegros</t>
  </si>
  <si>
    <t>INICIAR AUTOS DE APERTURA DE INVESTIGACIÓN POR INFRACCIONES URBANÍSTICAS ENCONTRADAS</t>
  </si>
  <si>
    <t>AUTOS DE APERTURA DE INVESTIGACIÓN POR INFRACCIONES URBANÍSTICAS ENCONTRADAS</t>
  </si>
  <si>
    <t xml:space="preserve">CONSTRUIR ACUERDO DE USOS Y APROVECHAMIENTOS ECONÓMICOS DEL ESPACIO PÚBLICO
</t>
  </si>
  <si>
    <t xml:space="preserve">ACUERDO DE USOS Y APROVECHAMIENTOS ECONÓMICOS DEL ESPACIO PÚBLICO
</t>
  </si>
  <si>
    <t>EJE TEMATICO 2
ARMENIA SOCIAL / 2.7 ARMENIA BIODIVERSA Y SOSTENIBLE</t>
  </si>
  <si>
    <t>DESARROLLO AMBIENTAL SOSTENIBLE</t>
  </si>
  <si>
    <t xml:space="preserve">Implementar el Plan de Manejo para la Coservacion del Paisaje Cultural Cafetero en municipio de Armenia  </t>
  </si>
  <si>
    <t>VALORACIÓN Y GENERACIÓN DE BIENES Y SERVICIOS AMBIENTALES</t>
  </si>
  <si>
    <t xml:space="preserve"> Implementar un plan de manejo para la conservacion del Paisaje Cultural Cafetero P.C.C en el municipio de Armenia.</t>
  </si>
  <si>
    <t>SIN RECURSOS</t>
  </si>
  <si>
    <t>PLAN DE MANEJO AMBIENTAL PARA LA CONSERVACIÓN DEL PAISAJE CULTURAL CAFETERO.</t>
  </si>
  <si>
    <t>IMPLEMENTAR EL PLAN DE MANEJO PARA LA CONSERVACIÓN DEL PAISAJE CULTURAL CAFETERO EN EL MUNICIPIO DE ARMENIA</t>
  </si>
  <si>
    <t>Número de planes de manejo del Paisaje Cultural Cafetero en implementación</t>
  </si>
  <si>
    <t>IMPLEMENTAR UN PLAN DE MANEJO PARA LA CONSERVACIÓN DEL PAISAJE CULTURAL CAFETERO P.C.C EN EL MCPIO DE ARMENIA.</t>
  </si>
  <si>
    <t xml:space="preserve"> PLAN DE MANEJO PARA LA CONSERVACIÓN DEL PAISAJE CULTURAL CAFETERO P.C.C </t>
  </si>
  <si>
    <t>2-08-10-10-07-01-03-0288</t>
  </si>
  <si>
    <t>Exc-Fros-Sobretasa a la gasolina</t>
  </si>
  <si>
    <t>Difundir en un 100% el Manual del Arbol Urbano del territorio municipal, e implementarlo como instrumento de planificación ambiental</t>
  </si>
  <si>
    <t xml:space="preserve"> Implementar un Manual de Árbol urbano y procesos para el manejo silvicultural del municipio de Armenia</t>
  </si>
  <si>
    <t>2012630010318</t>
  </si>
  <si>
    <t>SISTEMA DEL ÁRBOL URBANO EN ARMENIA, A TRAVÉS DEL “MANUAL DEL ÁRBOL URBANO”.</t>
  </si>
  <si>
    <t xml:space="preserve"> DIFUNDIR EL MANUAL DEL ARBOL URBANO DEL TERRITORIO MUNICIPAL, E IMPLEMENTARLO COMO INSTRUMENTO DE PLANIFICACIÓN AMBIENTAL</t>
  </si>
  <si>
    <t>Manual del Arbol Urbano en implementación en el Municipio de Armenia.
Número de permisos ambientales tramitados y ejecutados</t>
  </si>
  <si>
    <t>Un Manual de Arbol urbano formulado y elaborado, para su implementacion al 2011</t>
  </si>
  <si>
    <t>IMPLEMENTAR EL MANUAL DE ÁRBOL URBANO Y PROCESOS PARA EL MANEJO SILVICULTURAL DEL MCPIO DE ARMENIA.</t>
  </si>
  <si>
    <t>MANUAL DE ÁRBOL URBANO Y PROCESOS PARA EL MANEJO SILVICULTURAL DEL MCPIO DE ARMENIA.</t>
  </si>
  <si>
    <t>2-08-10-10-07-01-03-0289</t>
  </si>
  <si>
    <t>Recursos Propios</t>
  </si>
  <si>
    <t>TRAMITADOR Y EJECUTAR PERMISOS AMBIENTALES</t>
  </si>
  <si>
    <t>PERMISOS AMBIENTALES</t>
  </si>
  <si>
    <t xml:space="preserve">Adquirir los predios priorizados por la autoridad ambiental y de importacia estrategica, para la conservacion del recurso hidrico, que avastece el acueducto mun icipal,  en la cuienca alta del rio quindio, para el cuatrenio y administracion de los predios ya adquiridos por el municipio que cuentan con planes de manejo. </t>
  </si>
  <si>
    <t>RECURSO HIDRICO, EJE ARTICULADOR Y ORDENADOR DEL TERRITORIO</t>
  </si>
  <si>
    <t>Adquir los predios priorizados, para la conservacion del recurso hidrico, en el area de influencia de las fuentes avastecedoras del acueducto municipal, y administración de los predios con planes de manejo de propiedad del municipio de Armenia existentes en la cuenca alta del rio Quindio</t>
  </si>
  <si>
    <t>2012630010211</t>
  </si>
  <si>
    <t>ADQUISICIÓN Y ADMINISTRACIÓN DE ÁREAS PRIORITARIAS PARA LA PROTECCIÓN DEL ACUEDUCTO MUNICIPAL,  CUENCA ALTA DEL RIO QUINDÍO (ART 111, LEY 99 DE 1993 Y DEMÁS REGLAMENTARIAS), ARTICULACIÓN A LA UNIDAD DE MANEJO DE CUENCAS (UMC) Y DISTRITO REGIONAL DE MANEJO INTEGRADO (DRMI) DEL RIO QUINDÍO Y LOS SISTEMAS DEPARTAMENTAL Y NACIONAL DE ÁREAS PROTEGIDAS (SIDAP Y SINAP)</t>
  </si>
  <si>
    <t>ADQUISICIÓN DE PREDIOS EN ÁREA DE INFLUENCIA DE FUENTES NATURALES QUE CONTRIBUYAN AL CAUDAL DEL RIO QUINDÍO, EN LA CUENCA ALTA DEL MUNICIPIO DE SALENTO</t>
  </si>
  <si>
    <t xml:space="preserve">Número de predios priorizados y No de predios adquiridos en el cuatrenio,  y administrados para la protección del recurso hidrico que abastece el  acueducto municipal, en la cuenca alta del rio Quindio.                                                                                                             </t>
  </si>
  <si>
    <t>Tres (3) predios adquiridos en la cuenca alta del Rio Quindio, en recuperacion y conservacion del recurso hidrico y dos predios priorizados por la autoridadambiental para su adquisicion, en el 2011</t>
  </si>
  <si>
    <t>ADQUIRIR LOS PREDIOS ESTRATÉGICOS QUE SE ENCUENTRAN EN EL ÁREA DE INFLUENCIA DE AFLORAMIENTOS, LAGUNAS, ECOSISTEMAS ESTRATÉGICOS QUE REGULAN EL CAUDAL HIDRÍCO DEL RIO QUINDÍO.</t>
  </si>
  <si>
    <r>
      <t xml:space="preserve">ADQUIRIR LOS PREDIOS ESTRATÉGICOS </t>
    </r>
    <r>
      <rPr>
        <sz val="10"/>
        <color indexed="8"/>
        <rFont val="Arial"/>
        <family val="2"/>
      </rPr>
      <t>ESTRATÉGICOS QUE REGULAN EL CAUDAL HIDRÍCO DEL RIO QUINDÍO.</t>
    </r>
  </si>
  <si>
    <t>2-08-10-10-07-01-04-0290</t>
  </si>
  <si>
    <t>Recursos Propios
Exc-Fros-Sobretasa a la gasolina</t>
  </si>
  <si>
    <t xml:space="preserve"> Implementar y divulgar un programa de Ahorro y Uso Efeciente del Agua, en todo el territorio municipal de Armenia</t>
  </si>
  <si>
    <t>Divulgar una campaña de ahorro y uso eficiente del agua en el  100% del territorio municipal de Armenia</t>
  </si>
  <si>
    <t>2012630010297</t>
  </si>
  <si>
    <t>PROGRAMA AHORRO Y USO EFICIENTE DEL AGUA EN EL MUNICIPIO DE ARMENIA.</t>
  </si>
  <si>
    <t>IMPLEMENTAR Y DIVULGAR UN PROGRAMA DE AHORRO Y USO EFICIENTE DEL AGUA, EN TODO EL TERRITORIO MUNICIPAL</t>
  </si>
  <si>
    <t>Una estrategia de comunicación diseñada y en implementación para la difusión del programa ahorro y uso eficiente del agua</t>
  </si>
  <si>
    <t>30% de la poblacion del municipio sensibilizada en el ahorro y uso eficiente del agua al 2011</t>
  </si>
  <si>
    <t>DISEÑAR E IMPLEMENTAR ESTRATEGIAS DE COMUNICACIÓN PARA LA DIFUSIÓN DEL PROGRAMA AHORRO Y USO EFICIENTE DEL AGUA</t>
  </si>
  <si>
    <t>2-08-10-03-07-01-04-0293</t>
  </si>
  <si>
    <t xml:space="preserve">Exc-Fros-SGP Agua Potable
Rendimientos Fros SGP 
</t>
  </si>
  <si>
    <t>EJE TEMATICO 2
ARMENIA SOCIAL / 2.10. ARMENIA CON CULTURA DE LA PREVENCIÓN</t>
  </si>
  <si>
    <t>GESTIÓN INTEGRAL LOCAL DEL RIESGO</t>
  </si>
  <si>
    <t xml:space="preserve">Actualizar el inventario de Zonas de Alto Riesgo consolidado con cartografia, inventario de predios, viviendas, y articularlo a los sitemas de informacion geografica, para la gestion de proyectos de mitigacion y reubicacion de viviendas </t>
  </si>
  <si>
    <t>ARTICULACIÓN DEL MANEJO INTEGRAL DEL RIESGO</t>
  </si>
  <si>
    <t>Actualizar zonas de alto riesgo urbanas y rurales con inventarios de asentamientos en vulnerabilidad</t>
  </si>
  <si>
    <t>2012630010319</t>
  </si>
  <si>
    <t xml:space="preserve">ACTUALIZACIÓN DE LAS ZONAS DE ALTO RIESGO URBANAS Y RURALES E INVENTARIO DE ASENTAMIENTOS EN ZONAS DE VULNERABILIDAD DE ARMENIA. </t>
  </si>
  <si>
    <t>ACTUALIZAR EL INVENTARIO DE ZONAS DE ALTO RIESGO CONSOLIDADO CON CARTOGRAFÍA, INVENTARIO DE PREDIOS, VIVIENDAS Y  ARTICULARLO A LOS SISTEMAS DE INFORMACIÓN GEOGRÁFICA PARA LA GESTIÓN DE PROYECTOS DE MITIGACIÓN Y REUBICACIÓN DE VIVIENDAS.</t>
  </si>
  <si>
    <t xml:space="preserve">Número de Metros Cuadrados de zonas de alto riesgo urbanas y rurales actualizadas. 
Número de predios y viviendas en zonas de vulnerabilidad inventariados </t>
  </si>
  <si>
    <t xml:space="preserve">ACTUALIZAR ZONAS DE ALTO RIESGO URBANAS Y RURALES CON INVENTARIOS DE ASENTAMIENTOS EN VULNERABILIDAD </t>
  </si>
  <si>
    <t xml:space="preserve">ACTUALIZACIÓN DE ZONAS DE ALTO RIESGO URBANAS Y RURALES CON INVENTARIOS DE ASENTAMIENTOS EN VULNERABILIDAD </t>
  </si>
  <si>
    <t>2-08-10-12-10-01-02-0294</t>
  </si>
  <si>
    <t xml:space="preserve">
S.G.P. Propósito General
</t>
  </si>
  <si>
    <t>SECRETARÍA DE DESARROLLO ECONOMICO</t>
  </si>
  <si>
    <t xml:space="preserve">
EJE TEMATICO 1 
ARMENIA COMPETITIVA / 1.1. ARMENIA GENERA INGRESOS Y PROMUEVE EL EMPLEO</t>
  </si>
  <si>
    <t>ARMENIA, UN PARAÍSO PARA LA INVERSIÓN.</t>
  </si>
  <si>
    <t xml:space="preserve"> Fortalecer 250 empresas para contribuir a la productvidad y la competitividad de la Ciudad</t>
  </si>
  <si>
    <t>Fomento a la creación y consolidación del desarrollo económico</t>
  </si>
  <si>
    <t xml:space="preserve">1) Identificar la base productiva de la ciudad
2) Gestionar redes comerciales en sectores economicos 
3)  Acompañar 40 empresas  en procesos de formalizacion </t>
  </si>
  <si>
    <t>ARMENIA CONSTRUYENDO EMPRESA CON IDENTIDAD Y VOCACIÓN ECONÓMICA PROMOVIENDO FORMALIZACIÓN EMPRESARIAL</t>
  </si>
  <si>
    <t>Asesorar en  emprendimiento y desarrollo empresarial hasta 30 proyectos empresariales, acompañar 10 planes de negocio y gestionar hasta 3 proyectos</t>
  </si>
  <si>
    <t>Convocatoria de Emprendimiento.</t>
  </si>
  <si>
    <t>NO HAY LINEA BASE</t>
  </si>
  <si>
    <t xml:space="preserve">Planeción del proceso operativo,
</t>
  </si>
  <si>
    <t>Julio  - Diciembre</t>
  </si>
  <si>
    <t xml:space="preserve">Proceso operativo pleneado
</t>
  </si>
  <si>
    <t>2-8-09-13-01-01-01-0306</t>
  </si>
  <si>
    <t>PROPIOS</t>
  </si>
  <si>
    <t>LUZ MARINA RIVERA OROZCO</t>
  </si>
  <si>
    <t>Lanzamiento cumplimiento de requisitos,inscripciones,cierre y calificación proceso de convocatoria.</t>
  </si>
  <si>
    <t>Lanzamiento cumplimiento de requisitos,inscripciones, cierre y calificación proceso de convocatoria realizado</t>
  </si>
  <si>
    <t>Planes de negocio acompañados.</t>
  </si>
  <si>
    <t>Revisión y evaluación de planes presentados.</t>
  </si>
  <si>
    <t>Planes revisados  y evaluados</t>
  </si>
  <si>
    <t>Programacion e inicio del programa de formación empresarial.</t>
  </si>
  <si>
    <t xml:space="preserve">
Formacion emrpesarial programada  e iniciada</t>
  </si>
  <si>
    <t>Programación consultoria empresarial-Diagnostico- Plan de consultoria.</t>
  </si>
  <si>
    <t>Plan de consultoria elaborado</t>
  </si>
  <si>
    <t>Construcción y ajuste de los planes de negocio.</t>
  </si>
  <si>
    <t>Planes de negocio construidos</t>
  </si>
  <si>
    <t>planes presentados para financiación.</t>
  </si>
  <si>
    <t>Presentación de seguimiento planes de negocio seleccionado para busqueda de financiación.</t>
  </si>
  <si>
    <t>Definicion de planes de negocios a buscar financiacion</t>
  </si>
  <si>
    <t>Capacitaciones en cultura emprendedora.</t>
  </si>
  <si>
    <t xml:space="preserve"> Realizar programación de capacitaciones </t>
  </si>
  <si>
    <t>Realizaciones de capacitaciones.</t>
  </si>
  <si>
    <t>Asesorias a proyectos empresariales.</t>
  </si>
  <si>
    <t>Diagnóstico comercial, de mercado, financiero y recursos humanos.</t>
  </si>
  <si>
    <t>Diagnóstico comercial, de mercado, financiero y recursos humanos realizado.</t>
  </si>
  <si>
    <t>Plan de consultoría y Plan de intervención</t>
  </si>
  <si>
    <t>Plan de consultoría y Plan de intervención realizado</t>
  </si>
  <si>
    <t>Seguimiento y evaluación.</t>
  </si>
  <si>
    <t>Seguimiento y evaluación realizada.</t>
  </si>
  <si>
    <t>Asociaciones fortalecidas</t>
  </si>
  <si>
    <t>Identificación y convocatorias y selección.</t>
  </si>
  <si>
    <t>Definición plan de intervención y acompañamiento</t>
  </si>
  <si>
    <t>Asesoría y seguimiento.</t>
  </si>
  <si>
    <t xml:space="preserve">
Asesoría y seguimiento.</t>
  </si>
  <si>
    <t>Participación  reuniones de la red Regional de Emprendimiento.</t>
  </si>
  <si>
    <t>Asistencia- Conclusiones y recolección de evidencias.</t>
  </si>
  <si>
    <t>Asistencia realizas- Conclusiones generadas y recolección de evidencias realizada.</t>
  </si>
  <si>
    <t>Participación en reuniones del Consejo Regional del Fondo Emprender.</t>
  </si>
  <si>
    <t>Gestionar  proyectos</t>
  </si>
  <si>
    <t xml:space="preserve">Capacitalización empresarial 15 empresas </t>
  </si>
  <si>
    <t xml:space="preserve">Capacitalización empresarial realizada 
</t>
  </si>
  <si>
    <t xml:space="preserve"> Capacitacion en responsabilidad social empresarial 3 a establecimientos educativos </t>
  </si>
  <si>
    <t xml:space="preserve"> Capacitacion en responsabilidad social empresarial  a establecimientos educativos realizada </t>
  </si>
  <si>
    <t>Conformación alianzas empresariales de nomalizacion.</t>
  </si>
  <si>
    <t>alianzas empresariales de nomalizacion conformadas.</t>
  </si>
  <si>
    <t>1)  Fortalecer 250 empresas para contribuir a la productvidad y la competitividad de la Ciudad</t>
  </si>
  <si>
    <t>Promoción de estrategias de mercadeo para fortalecimiento de los negocios</t>
  </si>
  <si>
    <t>6) Promocionar el Municipio de Armenia en los mercados  regional, Nacional e internacional.
7)  100.000  personas identificando la marca Armenia en las redes sociales</t>
  </si>
  <si>
    <t>FORTALECIMIENTO DE LAS VENTAJAS COMPARATIVAS Y COMPETITIVAS DEL MUNICIPIO DE ARMENIA</t>
  </si>
  <si>
    <t>Armenia atractiva como destino de inversion frente a  otras capitales Colombianas</t>
  </si>
  <si>
    <t>Identificacion de vocacion economica</t>
  </si>
  <si>
    <t xml:space="preserve"> Realizar estudio socioeconomico
</t>
  </si>
  <si>
    <t>Julio - Diciembre</t>
  </si>
  <si>
    <t xml:space="preserve">Estudio socioeconomico realizado
</t>
  </si>
  <si>
    <t>2-8-09-13-01-01-02-0036</t>
  </si>
  <si>
    <t>EDUAR MORALES CORREA</t>
  </si>
  <si>
    <t>FORTALECIMIEMTO DE LAS VENTAJAS COMPARATIVAS Y COMPETITIVAS DEL MUNICIPIO DE ARMENIA</t>
  </si>
  <si>
    <t>Determinacion de la oferta del Municipio</t>
  </si>
  <si>
    <t>Oferta del Municipio dererminada</t>
  </si>
  <si>
    <t>Clasificación empresarial y sectorial</t>
  </si>
  <si>
    <t>Clasificación empresarial y sectorial realizada</t>
  </si>
  <si>
    <t>Definicion de la Vocacion economica</t>
  </si>
  <si>
    <t>Vocacion económica definida</t>
  </si>
  <si>
    <t>identificacion de sectores productivos</t>
  </si>
  <si>
    <t xml:space="preserve">Clasificacion de empresas
</t>
  </si>
  <si>
    <t xml:space="preserve">Empresas clasificadas
</t>
  </si>
  <si>
    <t>Sectorizacion de empresas</t>
  </si>
  <si>
    <t>Empresas sectorizadas</t>
  </si>
  <si>
    <t>Consolidacion de informacion</t>
  </si>
  <si>
    <t>Informacion consolidada</t>
  </si>
  <si>
    <t>Definicion de sectores productivo</t>
  </si>
  <si>
    <t>sectores productivos definidos</t>
  </si>
  <si>
    <t>identificacion de oferta productiva de productos y servicios del Municipio</t>
  </si>
  <si>
    <t>Determinacion de la capacidad instalada de las empresas</t>
  </si>
  <si>
    <t xml:space="preserve">Capacidad de las empresas determinada
</t>
  </si>
  <si>
    <t xml:space="preserve">Determinacion de produccion </t>
  </si>
  <si>
    <t>Produccion determinada</t>
  </si>
  <si>
    <t xml:space="preserve">
Consolidacion de oferta del Municipio</t>
  </si>
  <si>
    <t>Oferta del Municipio consolidada</t>
  </si>
  <si>
    <t>Identificacion de Oferta Exportable</t>
  </si>
  <si>
    <t>Identificar tipos de productos para exportacion</t>
  </si>
  <si>
    <t>Tipos de productos para exportacion identificados</t>
  </si>
  <si>
    <t>Iidentificar cantidad producida</t>
  </si>
  <si>
    <t>Cantidad producida identificada</t>
  </si>
  <si>
    <t>Consolidacion de la Oferta exportable</t>
  </si>
  <si>
    <t>Oferta exportable Consolidada</t>
  </si>
  <si>
    <t xml:space="preserve">Identificacion y caracterizacion de tipos de compañias </t>
  </si>
  <si>
    <t xml:space="preserve">Visitas empresariales
</t>
  </si>
  <si>
    <t>Visitas empresariales realizadas</t>
  </si>
  <si>
    <t>Elabora un diagnostico empresarial</t>
  </si>
  <si>
    <t xml:space="preserve">Diagnostico empresarial realizado
</t>
  </si>
  <si>
    <t xml:space="preserve">Consolidacion de información </t>
  </si>
  <si>
    <t>Información Consolidada</t>
  </si>
  <si>
    <t>Visitas empresariales</t>
  </si>
  <si>
    <t xml:space="preserve">
Consolidacion de información </t>
  </si>
  <si>
    <t>Información consolidada</t>
  </si>
  <si>
    <t>Fortalecimiento y articulación de los sistemas de información  económico y laboral</t>
  </si>
  <si>
    <t>8) Generar 1 informe semestral sobre el mercado laboral del Municipio y propender por disminuir la tasa de desempleo durante el cuatrienio.</t>
  </si>
  <si>
    <t>FORTALECIMIENTO DEL OBSERVATORIO DE MERCADO LABORAL Y ECONÓMICO</t>
  </si>
  <si>
    <t>Integración de entidades y actores que tengan interes en el manejo y generación de información sobre el Mercado Laboral de Armenia y el Quindío.</t>
  </si>
  <si>
    <t>Entidades Integradas</t>
  </si>
  <si>
    <t>Legalización equipo coordinador Observatorio de Mercado Laboral</t>
  </si>
  <si>
    <t>Equipo de Coordinador constituido y formalizado</t>
  </si>
  <si>
    <t>2-8-09-13-01-01-03-0037</t>
  </si>
  <si>
    <t>EDDIER MEJIA LONDOÑO</t>
  </si>
  <si>
    <t>Precidir reuniones de verificación y avance de la funcionalidad del Obervatorio de Mercado Laboral de Armenia</t>
  </si>
  <si>
    <t>una mensual</t>
  </si>
  <si>
    <t>Reunión Interinstitucional</t>
  </si>
  <si>
    <t>Presentar informe semestral sobre la gestión realizada como lider del observatorio de Mercado Laboral</t>
  </si>
  <si>
    <t>Contratación de recurso humano como apoyo a la gestión, para la consecución, organización y presentación de información y datos socioeconomicos.</t>
  </si>
  <si>
    <t xml:space="preserve">Generación de Empleo 
</t>
  </si>
  <si>
    <t xml:space="preserve">
Adquisición de elementos y suministros requeridos para ejecución de tareas</t>
  </si>
  <si>
    <t>31/07/2012
31/08/2012
30/09/2012
30/11/2012</t>
  </si>
  <si>
    <t xml:space="preserve">
Plan de Compra</t>
  </si>
  <si>
    <t>Informe Socieconomico, datos consolidados</t>
  </si>
  <si>
    <t>Informe socioeconomico</t>
  </si>
  <si>
    <t xml:space="preserve">
Gestionar la Exposición  y divulgación  ante actores del Mercado Laboral, de  Informe ó estudio Socioeconómico de Armenia
</t>
  </si>
  <si>
    <t xml:space="preserve">
Evento de Exposción sobre información socioeconomica de Armenia</t>
  </si>
  <si>
    <t>EMPLEABILIDAD, EMPRENDIMIENTO Y GENERACIÓN DE INGRESOS</t>
  </si>
  <si>
    <t>2) Promocionar 2 Cluster en el Municipio de Armenia</t>
  </si>
  <si>
    <t>Formalización, Fomento y Promoción del primer empleo</t>
  </si>
  <si>
    <t>9) Acompañar 250 empresas en procesos de fortalecimiento empresarial</t>
  </si>
  <si>
    <t>PROMOCIÓN DE LOS BENEFICIOS DE LA LEY DEL PRIMER EMPLEO A LAS EMPRESAS</t>
  </si>
  <si>
    <t>FOMENTAR LA FORMALIZACION DE UNIDADES PRODUCTIVAS INFORMALES QUE GENEREN MINIMO UN EMPLEO</t>
  </si>
  <si>
    <t xml:space="preserve">Empresas orientadas en beneficios  de la ley de primer empleo.
</t>
  </si>
  <si>
    <t xml:space="preserve">Convocatoria
</t>
  </si>
  <si>
    <t>Convocatoria realizada</t>
  </si>
  <si>
    <t>2-8-09-13-01-02-01-0038</t>
  </si>
  <si>
    <t xml:space="preserve">
Planeación de la Reunion, verificación de requisitos minimos</t>
  </si>
  <si>
    <t>Proceso de Planeación , verificación de requisitos minimos realizado</t>
  </si>
  <si>
    <t>Realización del evento</t>
  </si>
  <si>
    <t>Evento realizado</t>
  </si>
  <si>
    <t xml:space="preserve">
Elaboración de cronograma de acompañamiento</t>
  </si>
  <si>
    <t>Elaboración de cronograma de acompañamiento</t>
  </si>
  <si>
    <t xml:space="preserve">Capacitaciones en corredores. </t>
  </si>
  <si>
    <t xml:space="preserve">Identificacion de empresas a convocar </t>
  </si>
  <si>
    <t xml:space="preserve">Identificacion de empresas realizada
</t>
  </si>
  <si>
    <t>Realizacion de Convocatoria</t>
  </si>
  <si>
    <t xml:space="preserve">
Realizacion de los eventos</t>
  </si>
  <si>
    <t>Eventos realizado</t>
  </si>
  <si>
    <t xml:space="preserve">
Selección de empresas a compañar</t>
  </si>
  <si>
    <t>Selección de empresas realizada</t>
  </si>
  <si>
    <t>Acercamientos empresariales</t>
  </si>
  <si>
    <t xml:space="preserve">Identificación de empresas </t>
  </si>
  <si>
    <t xml:space="preserve">Empresas Identificadas  </t>
  </si>
  <si>
    <t xml:space="preserve">Conceso de necesidades </t>
  </si>
  <si>
    <t>Conceso de necesidades  realizado</t>
  </si>
  <si>
    <t>Definición de matrices laborales.</t>
  </si>
  <si>
    <t xml:space="preserve">
Matriz Laboral definida</t>
  </si>
  <si>
    <t>EJE TEMATICO 1 ARMENIA COMPETITIVA / 1.1. ARMENIA GENERA INGRESOS Y PROMUEVE EL EMPLEO</t>
  </si>
  <si>
    <t>Convocatorias para engache laboral</t>
  </si>
  <si>
    <t>Establecimiento de perfiles y competencias</t>
  </si>
  <si>
    <t>Establecimiento de perfiles y competencias realizado</t>
  </si>
  <si>
    <t>Convocatorias: identificación de base de datos, clasificación de perfiles, convocatorias, pruebas, entrevitas, selección de elegibles.</t>
  </si>
  <si>
    <t>Convocatorias: identificación de base de datos, clasificación de perfiles, convocatorias, pruebas, entrevitas, selección de elegibles realizado.</t>
  </si>
  <si>
    <t>Eventos de capacitación promovidos para perfilar competencias laborales</t>
  </si>
  <si>
    <t xml:space="preserve">Identificación de beneficiarios </t>
  </si>
  <si>
    <t xml:space="preserve">
Planeación, programación, citación, asistencia y asignación logística.</t>
  </si>
  <si>
    <t>Planeación, programación, citación, asistencia y asignación logística.</t>
  </si>
  <si>
    <t>Empleos promovidos en el sector empresarial</t>
  </si>
  <si>
    <t>Cruce de información empresarial, población elegible y conecto del DPS.</t>
  </si>
  <si>
    <t>Cruce de información empresarial, población elegible y conecto del DPS realizado</t>
  </si>
  <si>
    <t>Participaciones activas en reuniones de ciencia y tecnología</t>
  </si>
  <si>
    <t>Asistencia, concluciones y reporte de evidencias.</t>
  </si>
  <si>
    <t>Asistencia, concluciones y reporte de evidencias realizado</t>
  </si>
  <si>
    <t xml:space="preserve">10)  200 empresas participando en procesos de inclusion laboral y/o generacion de ingresos </t>
  </si>
  <si>
    <t>INCLUSIÓN PRODUCTIVA Y EMPLEABILIDAD POBLACION POBRE MODERADA, POBRE EXTREMA Y VICTIMA DE LA VIOLENCIA</t>
  </si>
  <si>
    <t>JEFES DE HOGAR INCLUYENDOSE EN EL APARATO PRODUCTIVO LCOAL AL TRAVES DE CAPITALIZACION MICROEMPRESARIAL, CAPACITACION PARA EL EMPLEO, ACTIVOS PRODUCTIVOS Y RUTA DE INGRESOS Y EMPRESARISMO</t>
  </si>
  <si>
    <t xml:space="preserve">Convocatorias
</t>
  </si>
  <si>
    <t xml:space="preserve">Lanzamiento
</t>
  </si>
  <si>
    <t xml:space="preserve">Lanzamiento realizado
</t>
  </si>
  <si>
    <t>2-8-09-13-01-02-01-0039</t>
  </si>
  <si>
    <t>Vertificacion de cumplimiento de requisitos</t>
  </si>
  <si>
    <t>chequeo de cumplimiento de requisitos</t>
  </si>
  <si>
    <t>Inscripciones</t>
  </si>
  <si>
    <t>Inscripciones realizadas</t>
  </si>
  <si>
    <t>Cierre y calificación proceso de convocatoria.</t>
  </si>
  <si>
    <t>Cierre y calificación proceso de convocatoria realizado</t>
  </si>
  <si>
    <t>Capacitaciones para perfilar 
competencias laborales.</t>
  </si>
  <si>
    <t xml:space="preserve"> Programación de capacitación realizada 
</t>
  </si>
  <si>
    <t xml:space="preserve">
Logistica del evento</t>
  </si>
  <si>
    <t>Logistica realizada</t>
  </si>
  <si>
    <t>Capacitacion realizada</t>
  </si>
  <si>
    <t>Empleos promovidos en el sector empresarial.</t>
  </si>
  <si>
    <t>Estandarización de procesos productivos para la competitividad empresarial.</t>
  </si>
  <si>
    <t xml:space="preserve">11) 4 corredores empresariales fortalecidos
12)  100 empresas en procesos de certificación </t>
  </si>
  <si>
    <t>ARMENIA COMPETITIVA DESARROLLANDO EMPRESA</t>
  </si>
  <si>
    <t>Apoyar 40  microempresarios en un proceso de certificaciòn,  encadenados, comercializando en el mercado nacional, regional o  local.</t>
  </si>
  <si>
    <t xml:space="preserve">
Convocatoría programa de fortalecimiento y sostenibilidad de la Norma NTC 6001 para 30empresas 1a y 2a cohorte  
</t>
  </si>
  <si>
    <t xml:space="preserve">Planeación del proceso operativo.   </t>
  </si>
  <si>
    <t xml:space="preserve">Planeación del proceso operativo realizada         
          </t>
  </si>
  <si>
    <t>2-8-09-13-01-02-02-0040</t>
  </si>
  <si>
    <t xml:space="preserve">PROPIOS
($76.350.000)
SGP
($5000.000)   </t>
  </si>
  <si>
    <t xml:space="preserve">
Apertura,inscripciones, vereficación, calificación </t>
  </si>
  <si>
    <t xml:space="preserve">Proceso de apertura,inscripciones, vereficación, calificación realizado </t>
  </si>
  <si>
    <t xml:space="preserve">
        Notificación, aportes, reporte de asistencia a eventos.   </t>
  </si>
  <si>
    <t>Notificación, aportes, reporte de asistencia a eventos realizdos</t>
  </si>
  <si>
    <t xml:space="preserve">
Planeacion, programacion y realización de eventos               </t>
  </si>
  <si>
    <t xml:space="preserve">Planeacion, programacion y realización de eventos     </t>
  </si>
  <si>
    <t xml:space="preserve">Capacitaciones en fortalecimiento y sostenibilidad a 30 empresa certificadas en NTC 6001 </t>
  </si>
  <si>
    <t>Programacion realizada</t>
  </si>
  <si>
    <t>Logistica del evento</t>
  </si>
  <si>
    <t>Logistica implementada</t>
  </si>
  <si>
    <t>Asesorias y Acompañamientos empresariales a 30 empresas certificadas NTC 6001</t>
  </si>
  <si>
    <t>Planeación, Programacón</t>
  </si>
  <si>
    <t xml:space="preserve">Planeación, Programacón
</t>
  </si>
  <si>
    <t>Realización de asesorías</t>
  </si>
  <si>
    <t xml:space="preserve"> seguimiento y evalucaión.</t>
  </si>
  <si>
    <t>Convocatoria programa de certificación Norma NTC 6001 tercera cohorte para 15 empresas</t>
  </si>
  <si>
    <t>Planeación del proceso operativo</t>
  </si>
  <si>
    <t xml:space="preserve">Proceso operativo planeado
</t>
  </si>
  <si>
    <t xml:space="preserve">Apertura y inscripciones
</t>
  </si>
  <si>
    <t>Apertura y inscripciones realizada</t>
  </si>
  <si>
    <t xml:space="preserve">
Verificación, calificción, </t>
  </si>
  <si>
    <t xml:space="preserve">Verificación de reqisitos y calificación asignada </t>
  </si>
  <si>
    <t xml:space="preserve">Notificación y aportes </t>
  </si>
  <si>
    <t>Notificación y aportes realizados</t>
  </si>
  <si>
    <t>Capacitaciones formación Norma NTC 6001 a 15 empresarios</t>
  </si>
  <si>
    <t xml:space="preserve">Planeación
</t>
  </si>
  <si>
    <t>Planeación realizada</t>
  </si>
  <si>
    <t xml:space="preserve">Programación </t>
  </si>
  <si>
    <t>Programación planteada</t>
  </si>
  <si>
    <t>Realización de eventos.</t>
  </si>
  <si>
    <t xml:space="preserve">
Realización de eventos.</t>
  </si>
  <si>
    <t>convocatoria, programa certiicación de producto para 5 empresas</t>
  </si>
  <si>
    <t xml:space="preserve">Planeación de proceso operativo apertura
</t>
  </si>
  <si>
    <t>Inscripciones, verifición, calificación</t>
  </si>
  <si>
    <t>Notificación y aportes.</t>
  </si>
  <si>
    <t>Capacitaciones formación en Norma de producto a 5 empresas</t>
  </si>
  <si>
    <t>Planeación</t>
  </si>
  <si>
    <t xml:space="preserve">Planeación realizada
</t>
  </si>
  <si>
    <t xml:space="preserve">Eventos feriales promovidos y apoyados </t>
  </si>
  <si>
    <t>Planeación y programación</t>
  </si>
  <si>
    <t>Planeación y programación realizada</t>
  </si>
  <si>
    <t>Convocatoria y selección</t>
  </si>
  <si>
    <t xml:space="preserve">
Participación en eventos </t>
  </si>
  <si>
    <t xml:space="preserve">Participación en eventos </t>
  </si>
  <si>
    <t>Corredores empresariales fortalecidos</t>
  </si>
  <si>
    <t xml:space="preserve">
Identificación de corredores</t>
  </si>
  <si>
    <t xml:space="preserve">
Corredores identificados</t>
  </si>
  <si>
    <t>Localización de corredores</t>
  </si>
  <si>
    <t>Corredores localizados</t>
  </si>
  <si>
    <t>Fortalecimiento de corredores</t>
  </si>
  <si>
    <t>Corredores fortalecidos</t>
  </si>
  <si>
    <t xml:space="preserve">Cadenas productivas con empresarios asesorados </t>
  </si>
  <si>
    <t xml:space="preserve">
Identificación de cadenas productivas</t>
  </si>
  <si>
    <t xml:space="preserve">
Cadenas productivas identificadas</t>
  </si>
  <si>
    <t>Asesoria a empresarios cadenas productivas</t>
  </si>
  <si>
    <t xml:space="preserve">
Empresarios de cadenas productivas asesorados</t>
  </si>
  <si>
    <t>Reuniones del cosejo regional de ciencia y tecnologia</t>
  </si>
  <si>
    <t xml:space="preserve"> 
Asitencia, concluciones y reporte de evidencias</t>
  </si>
  <si>
    <t xml:space="preserve"> 
Asitencia, concluciones y reporte de evidencias entregadas</t>
  </si>
  <si>
    <t xml:space="preserve">Reuniones asistiendo y participando en la mesa regional de competitividad </t>
  </si>
  <si>
    <t xml:space="preserve">
Asitencia, concluciones y reporte de evidencias</t>
  </si>
  <si>
    <t>APOYO Y FORTALECIMIENTO A LA ASOCIATIVIDAD EMPRESARIAL</t>
  </si>
  <si>
    <t>3) Apoyo y fortalecimiento a 3 asociaciones promoviendo alianzas comerciales.</t>
  </si>
  <si>
    <t>Fortalecimiento y consolidación de la asociatividad empresarial para el encadenamiento productivo</t>
  </si>
  <si>
    <t>13)  Promover 3 alianzas  y/o convenios para el encademiento productivo</t>
  </si>
  <si>
    <t>GESTION Y APOYO A LA PLAZA DE MERCADO MINORISTA DE ARMENIA (PMMA)</t>
  </si>
  <si>
    <t>Fortalecer el modelo administrativo de la Plaza de Mercado Minorista de Armenia.</t>
  </si>
  <si>
    <t>Realizacion de eventos</t>
  </si>
  <si>
    <t>5 eventos realizados</t>
  </si>
  <si>
    <t xml:space="preserve">Realización de convocatoria
</t>
  </si>
  <si>
    <t xml:space="preserve">Convocatoria realizada
</t>
  </si>
  <si>
    <t>2-8-09-13-01-03-01-0041</t>
  </si>
  <si>
    <t>JUAN JOSE ORREGO LOPEZ</t>
  </si>
  <si>
    <t>Organización Logistica</t>
  </si>
  <si>
    <t>logistica realizada</t>
  </si>
  <si>
    <t>Realizacion del evento</t>
  </si>
  <si>
    <t xml:space="preserve">
Evento realizado</t>
  </si>
  <si>
    <t xml:space="preserve">
Evaluacion de resultados</t>
  </si>
  <si>
    <t>Evaluacion realizada</t>
  </si>
  <si>
    <t>Declaración de vacancia de locales ocupados cerrados</t>
  </si>
  <si>
    <t>Se tienen 175 locales ocuapados cerrarados al 2011</t>
  </si>
  <si>
    <t>Notificacion personal al adjudicatario</t>
  </si>
  <si>
    <t xml:space="preserve">Notificacion personal al adjudicatario
</t>
  </si>
  <si>
    <t>Elaboración de Resolucion para declaracion de vacancia</t>
  </si>
  <si>
    <t xml:space="preserve">
Realizacion del edicto</t>
  </si>
  <si>
    <t>Realizacion del edicto</t>
  </si>
  <si>
    <t xml:space="preserve">Realiza el proceso de declaracion de vacancia
</t>
  </si>
  <si>
    <t>Realiza el proceso de declaracion de vacancia</t>
  </si>
  <si>
    <t>Presentacion de Estrategia de reactivacion del Comercio en la Plaza de Mercado Minorista de Armenia (PMMA)</t>
  </si>
  <si>
    <t>No se presento una estrategia en la vigencia 2012</t>
  </si>
  <si>
    <t>Recoleccion de informacion</t>
  </si>
  <si>
    <t>Información recolectada</t>
  </si>
  <si>
    <t xml:space="preserve">
Organización de la informacion</t>
  </si>
  <si>
    <t>Informacion organizada</t>
  </si>
  <si>
    <t xml:space="preserve">
Planteamiento de la estrategia</t>
  </si>
  <si>
    <t>Estrategia Planteada</t>
  </si>
  <si>
    <t>Suscripcion de Alianzas Comerciales</t>
  </si>
  <si>
    <t>No existen alianzas</t>
  </si>
  <si>
    <t>Acercamiento con la entidad a realizar la alianza</t>
  </si>
  <si>
    <t>julio - Diciembre</t>
  </si>
  <si>
    <t>Acercamiento realizado</t>
  </si>
  <si>
    <t xml:space="preserve">
0
</t>
  </si>
  <si>
    <t>Definicion de acuerdos</t>
  </si>
  <si>
    <t xml:space="preserve">
Acuerdos definidos </t>
  </si>
  <si>
    <t>Suscripcion de alianza</t>
  </si>
  <si>
    <t>Alianza suscrita</t>
  </si>
  <si>
    <t>Caracterizacion de adjuducatarios de la PMMA</t>
  </si>
  <si>
    <t>No existe caracterizacion</t>
  </si>
  <si>
    <t xml:space="preserve">Definicion de caracteristicas de cada uno de los pabellones
</t>
  </si>
  <si>
    <t xml:space="preserve">Caracteristicas definidas en cada uno de los pabellones
</t>
  </si>
  <si>
    <t xml:space="preserve">
Realizacion de visitas a los locales</t>
  </si>
  <si>
    <t>Visitas realizadas</t>
  </si>
  <si>
    <t xml:space="preserve">Elaboracion de Caracterizacion </t>
  </si>
  <si>
    <t>Caracterizacion realizada</t>
  </si>
  <si>
    <t xml:space="preserve">Reestructuracion administrativa y financiera </t>
  </si>
  <si>
    <t>No se ralizo reestructuracion en la vigencia 2011</t>
  </si>
  <si>
    <t>Realizacion de mesas de trabajo</t>
  </si>
  <si>
    <t>Mesas de trabajo realizadas</t>
  </si>
  <si>
    <t xml:space="preserve">
Diagnostico de la situacion actual </t>
  </si>
  <si>
    <t xml:space="preserve">
Diagnostico de la situacion actual  realizado
</t>
  </si>
  <si>
    <t>Planteamiento de Soluciones</t>
  </si>
  <si>
    <t>documento de propuesta de Soluciones planteado</t>
  </si>
  <si>
    <t>Reestructuracion</t>
  </si>
  <si>
    <t>Reestructuracion realizada</t>
  </si>
  <si>
    <t xml:space="preserve">Formación y fortalecimiento de la asociatividad del sector rural </t>
  </si>
  <si>
    <t>14) Acompañar 3 asociaciones productivas del sector Rural</t>
  </si>
  <si>
    <t>ARMENIA RURAL ASOCIADA</t>
  </si>
  <si>
    <t xml:space="preserve">SE VAN AFORTALECER 2 ASOCIACIONES </t>
  </si>
  <si>
    <t>Acompañar y fortalecer asociaciones del sector rural</t>
  </si>
  <si>
    <t>Identificar las asociaciones</t>
  </si>
  <si>
    <t>Asociaciones identificadas</t>
  </si>
  <si>
    <t>2-8-09-13-01-03-02-0042</t>
  </si>
  <si>
    <t xml:space="preserve">LUZ MARINA RIVERA </t>
  </si>
  <si>
    <t>Asesorar las asociaciones</t>
  </si>
  <si>
    <t xml:space="preserve">
Asociaciones asesoradas</t>
  </si>
  <si>
    <t>FOMENTO Y FORTALECIMIENTO A LA INNOVACIÓN Y AL USO DE TIC'S EN EL DESARROLLO EMPRESARIAL</t>
  </si>
  <si>
    <t>4) Fomentar la aplicación de tic's a 250 empresas</t>
  </si>
  <si>
    <t>Fortalecimiento empresarial para la innovacion y el uso de las Tics</t>
  </si>
  <si>
    <t>15) Fortalecer 150 empresas en implementación de las TIC’s</t>
  </si>
  <si>
    <t>ARTICULACIÓN Y PROMOCIÓN PARA LA INNOVACIÓN E IMPLEMENTACIÓN DE NUEVAS TECNOLOGÍAS PARA EL DESARROLLO EMPRESARIAL Y COMERCIAL</t>
  </si>
  <si>
    <t>PROMOCION Y PARTICIPACION DE EMPRESAS A TRAVES DE  LA WEB</t>
  </si>
  <si>
    <t>Participación activa en reuniones de ciencia y tecnologia</t>
  </si>
  <si>
    <t>Asistenci conclusiones  y Reporte de Evidencias</t>
  </si>
  <si>
    <t>2-8-09-13-01-04-01-0043</t>
  </si>
  <si>
    <t>Reuniones empresarios Vitrina Virtual Empresarial</t>
  </si>
  <si>
    <t xml:space="preserve">Convocatoria de empresarios
</t>
  </si>
  <si>
    <t xml:space="preserve">
Determinacion de logistica </t>
  </si>
  <si>
    <t>Realizacion de reunion</t>
  </si>
  <si>
    <t xml:space="preserve">
Reunion realizada</t>
  </si>
  <si>
    <t>Actutalizacion de la vitrina virtual existente</t>
  </si>
  <si>
    <t>Acercamiento a proveedor del servicio</t>
  </si>
  <si>
    <t xml:space="preserve">Acercamiento a proveedor del servicio realizado
</t>
  </si>
  <si>
    <t>Determinacion de acuerdos a contratar</t>
  </si>
  <si>
    <t>Derminacion de acuerdos a contratar</t>
  </si>
  <si>
    <t xml:space="preserve">Realizacion de actualizacion </t>
  </si>
  <si>
    <t>SOPORTE A LA GESTIÓN FINANCIERA EN LA BASE EMPRESARIAL DE LA CIUDAD</t>
  </si>
  <si>
    <t xml:space="preserve">11) 570 empresas presentadas a las entidades financieras </t>
  </si>
  <si>
    <t>Gestión para el acceso a crédito empresarial para la consolidación de la base productiva y comercial</t>
  </si>
  <si>
    <t>22) Suscripción de 3 convenios   y 12 acuerdos de voluntades para el fortalecimiento de la base productiva</t>
  </si>
  <si>
    <t>CULTURA FINANCIERA Y ACCESO CREDITICIO</t>
  </si>
  <si>
    <t>ATENDER A 100 MICROEMPRESARIOS DE ARMENIA</t>
  </si>
  <si>
    <t>Empresariaros asesorados y presentados al crédito</t>
  </si>
  <si>
    <t xml:space="preserve">Atencion a empresarios personalizada 
</t>
  </si>
  <si>
    <t xml:space="preserve">Atencion a empresarios personalizada prestada 
</t>
  </si>
  <si>
    <t>2-8-09-13-01-06-01-0050</t>
  </si>
  <si>
    <t>Caraterizacion del empresarios y determinacion de necesidades</t>
  </si>
  <si>
    <t>Necesidades de empresarios determinadas</t>
  </si>
  <si>
    <t>Direccionamiento a entidad financiera</t>
  </si>
  <si>
    <t>Empresarios direccionaldo</t>
  </si>
  <si>
    <t>Presentacion a entidad financiera</t>
  </si>
  <si>
    <t>Empresario presentado a entidad financiera</t>
  </si>
  <si>
    <t>Empresarios capacitados en cultura financiera</t>
  </si>
  <si>
    <t>Convocatoria</t>
  </si>
  <si>
    <t>Convocatoria reliazada</t>
  </si>
  <si>
    <t xml:space="preserve">
Determinacion de logistica</t>
  </si>
  <si>
    <t xml:space="preserve">
Realizacion del evento</t>
  </si>
  <si>
    <t>Rueda financiera</t>
  </si>
  <si>
    <t xml:space="preserve">Convocatoria a entidades financieras </t>
  </si>
  <si>
    <t xml:space="preserve">Entidades financieras convocadas 
</t>
  </si>
  <si>
    <t>Determinacion de logistica del evento</t>
  </si>
  <si>
    <t>Realizacion de la rueda financiera</t>
  </si>
  <si>
    <t>Rueda financiera realizada</t>
  </si>
  <si>
    <t>Convenio Bancoldex en operación</t>
  </si>
  <si>
    <t>Acercamiento con Bancoldex</t>
  </si>
  <si>
    <t xml:space="preserve">Acercamiento con Bancoldex realizado
</t>
  </si>
  <si>
    <t>Determinacion de obligaciones a pactar</t>
  </si>
  <si>
    <t>Obligaciones de las partes determinadas</t>
  </si>
  <si>
    <t>Suscripcion de convenio</t>
  </si>
  <si>
    <t>Convenio Suscrito</t>
  </si>
  <si>
    <t>Empresas identificadas en avanzada comercial</t>
  </si>
  <si>
    <t xml:space="preserve">Realizacion de cronograma de avanzadas comerciales
</t>
  </si>
  <si>
    <t xml:space="preserve">Cronograma de avanzadas comerciales
</t>
  </si>
  <si>
    <t xml:space="preserve">Realizacion de avanzadas comerciales
</t>
  </si>
  <si>
    <t>Avanzadas comerciales</t>
  </si>
  <si>
    <t>Consolidacion de empresas identificadas</t>
  </si>
  <si>
    <t>Empresas identificadas</t>
  </si>
  <si>
    <t>EJE TEMATICO 1 
ARMENIA COMPETITIVA / 1.2. ARMENIA DESTINO TURISTICO</t>
  </si>
  <si>
    <t>MERCADEO PARA LA PROMOCIÓN Y VENTA DE  LAS VENTAJAS LOCALES PARA LA INSERCIÓN EN LA ECONOMÍA REGIONAL, NACIONAL E INTERNACIONAL (TLC)</t>
  </si>
  <si>
    <t>12) Preparar 50 empresas con perfil exportador</t>
  </si>
  <si>
    <t>Gestión para la promoción de las ventajas locales e inserción en los diferentes mercados y consolidación de alianzas estratégicas</t>
  </si>
  <si>
    <t>23) Fortalecer 50 empresas, mediante        estrategias de logística, promoción, ventas  y posicionamiento  de los sectores  en los diferentes mercados</t>
  </si>
  <si>
    <t>ARMENIA CON ENLACE REGIONAL, NACIONAL E INTERNACIONAL (BUREAU-MARCA ARMENIA)</t>
  </si>
  <si>
    <t>Participacion con empresas regionales en las estrategias de posicionamiento y comercializacion del Gobierno Nacional, para el aprovechamiento de los TLC, partiendo del Municipio</t>
  </si>
  <si>
    <t>Conformacion del Bureau</t>
  </si>
  <si>
    <t xml:space="preserve">Elaborar un proyecto de Acuerdo
</t>
  </si>
  <si>
    <t>Proyecto de acuerdo elaborado y radicado ante el Concejo</t>
  </si>
  <si>
    <t>2-8-09-13-02-01-01-0051</t>
  </si>
  <si>
    <t>Asesoria en elaboracion de proyectos de Cooperacion Internacional y de Inversion Extrangera</t>
  </si>
  <si>
    <t>Planeación, Programación  realizada</t>
  </si>
  <si>
    <t xml:space="preserve">
Realización de asesorías</t>
  </si>
  <si>
    <t>asesorias prestadas</t>
  </si>
  <si>
    <t xml:space="preserve"> seguimiento y evalucaión realizado</t>
  </si>
  <si>
    <t>EJE TEMATICO 1 
ARMENIA COMPETITIVA / 1.3. ARMENIA DESTINO TURISTICO</t>
  </si>
  <si>
    <t>TURISMO SOSTENIBLE Y COMPETITIVO</t>
  </si>
  <si>
    <t>14) Consolidar una oferta turistica a traves de la integración regional de políticas activas de empleo</t>
  </si>
  <si>
    <t>Posicionamiento del municipio como destino turistico "Armenia Biodiversidad y color".</t>
  </si>
  <si>
    <t>Consolidar un Sistema Municipal de Turismo e implementar el plan sectorial de turismo integrando políticas activas de empleo</t>
  </si>
  <si>
    <t>INTEGRACIÓN AL SISTEMA REGIONAL DE POLÍTICAS ACTIVAS DE EMPLEO (CONTRATOS PLAN)</t>
  </si>
  <si>
    <t>Fortalecer  empresas como sostenibles y competitivas de municipio de Armenia como destino turistico</t>
  </si>
  <si>
    <t>Gestionar un Contrato Plan entre Armenia, Manizalez y Pereira</t>
  </si>
  <si>
    <t>Mesas de trabajo  con los Ministerios y entes gubernamentales</t>
  </si>
  <si>
    <t>Mesas de trabajo  con los Ministerios y entes gubernamentales realizadas</t>
  </si>
  <si>
    <t>2-8-09-13-01-02-0053</t>
  </si>
  <si>
    <t>EJE TEMATICO 1 ARMENIA COMPETITIVA / 1.3. ARMENIA DESTINO TURISTICO</t>
  </si>
  <si>
    <t xml:space="preserve">Reuniones para identificacion y planeacion </t>
  </si>
  <si>
    <t>Reuniones para identificacion y planeacion realizadas</t>
  </si>
  <si>
    <t>Identificacion de actividades a realizar en el Contrato Plan</t>
  </si>
  <si>
    <t>Actividades a realizar en el Contrato Plan identrificadas</t>
  </si>
  <si>
    <t>EJE TEMATICO 1 
ARMENIA COMPETITIVA / 1.4. ARMENIA RURAL</t>
  </si>
  <si>
    <t>DESARROLLO RURAL PRODUCTIVO Y SOSTENIBLE</t>
  </si>
  <si>
    <t xml:space="preserve">16) Fortalecer   en productividad y desarrollo rural  a  120 pequeños y medianos productores del sector rural </t>
  </si>
  <si>
    <t>Desarrollo productivo para la soberania alimentaria</t>
  </si>
  <si>
    <t>32) Suscribir 2 convenios 
33) Fortalecer  3 núcleos productivos</t>
  </si>
  <si>
    <t>PROMOCIÓN DE ESTRATEGIAS PRODUCTIVAS PARA LA ALIMENTACIÓN Y GENERACIÓN DE INGRESOS</t>
  </si>
  <si>
    <r>
      <rPr>
        <sz val="10"/>
        <rFont val="Arial"/>
        <family val="2"/>
      </rPr>
      <t>Organizar  seis (6) comunidades  para implementar estrategias de  producciòn de alimentos para el autoabastecimiento alimentario y venta de excedentes como posibilidad de  ingreso de recursos.</t>
    </r>
  </si>
  <si>
    <t>permanencia y aumento de unidades de agricultura urbana.s</t>
  </si>
  <si>
    <t>22 unidades de agricultura urbana a diciembre2011</t>
  </si>
  <si>
    <t>permanencia (19).
Aumento seis (6)</t>
  </si>
  <si>
    <t xml:space="preserve">recepción de solicitudes
</t>
  </si>
  <si>
    <t>julio-diciembre de 2012
Diciembre</t>
  </si>
  <si>
    <t xml:space="preserve">solicitudes recepcionadas
</t>
  </si>
  <si>
    <t>veintidos (22)</t>
  </si>
  <si>
    <t>diez(10)solicitudes.</t>
  </si>
  <si>
    <t>2-8-09-13-04-01-01-0055</t>
  </si>
  <si>
    <t xml:space="preserve">PROPIOS
($17,000,000)
SGP
($31,942,059)  </t>
  </si>
  <si>
    <t>LUZ HELENA SALAZAR GONZALEZ</t>
  </si>
  <si>
    <t>analisis y respuesta a solicitudes</t>
  </si>
  <si>
    <t>julio-diciembre de 2012
Diciembre</t>
  </si>
  <si>
    <t xml:space="preserve">
solicitudes analizadas y respondidas</t>
  </si>
  <si>
    <t>veintidos
(22)</t>
  </si>
  <si>
    <t xml:space="preserve">Diez (10)
</t>
  </si>
  <si>
    <t>visita  para considerar viabilidad de implementación de unidades de agricultura urbana,aplicación de lista de chequeo.</t>
  </si>
  <si>
    <t>julio-diciembre de 2012
Diciembre</t>
  </si>
  <si>
    <t xml:space="preserve">
visitas realizadas y unidades viabilizadas
</t>
  </si>
  <si>
    <t>veintiuna  (22) realizadas y once(11) viabilizadas</t>
  </si>
  <si>
    <t xml:space="preserve">
diez (10)
</t>
  </si>
  <si>
    <t>Implementación de unidades de agricultura urbana.</t>
  </si>
  <si>
    <t>unidades implementadas.</t>
  </si>
  <si>
    <t xml:space="preserve">
once (11) unidades.
</t>
  </si>
  <si>
    <t xml:space="preserve">cuatro(4)
</t>
  </si>
  <si>
    <t>Visitas de acompañamiento social y tecnico.</t>
  </si>
  <si>
    <t>Visitas realizadas.</t>
  </si>
  <si>
    <t>470 visitas.</t>
  </si>
  <si>
    <t>180 visitas.</t>
  </si>
  <si>
    <t>talleres y conversatorios para continuidad y permanencia de los beneficiarios en el proyecto.</t>
  </si>
  <si>
    <t>Talleres realizados</t>
  </si>
  <si>
    <t xml:space="preserve">
4 talleres</t>
  </si>
  <si>
    <t>2 talleres.</t>
  </si>
  <si>
    <t xml:space="preserve">
Encuentro de integración
</t>
  </si>
  <si>
    <t>Encuentro realizado.</t>
  </si>
  <si>
    <t>01 encuentro</t>
  </si>
  <si>
    <t>realizacion de ferias</t>
  </si>
  <si>
    <t>tres(3) ferias realizadas</t>
  </si>
  <si>
    <t>dos (2)</t>
  </si>
  <si>
    <t xml:space="preserve">Selección de  unidades a participar y productos a comercializar en la feria.
</t>
  </si>
  <si>
    <t>Agosto y Diciembre.</t>
  </si>
  <si>
    <t xml:space="preserve"> proceso de selección de unidades y productos.
</t>
  </si>
  <si>
    <t>tres (3) procesos.</t>
  </si>
  <si>
    <t>dos (2) procesos.</t>
  </si>
  <si>
    <t xml:space="preserve">
Proceso de organización de logistica para desarrollo de la feria.</t>
  </si>
  <si>
    <t>Logistica organizada.</t>
  </si>
  <si>
    <t xml:space="preserve">
Tres(3) procesos realizados.</t>
  </si>
  <si>
    <t>Realización de la feria.</t>
  </si>
  <si>
    <t>Feria realizada.</t>
  </si>
  <si>
    <t>tres (3) ferias</t>
  </si>
  <si>
    <t>dos(2) ferias</t>
  </si>
  <si>
    <t>EJE TEMATICO 1 ARMENIA COMPETITIVA / 1.4. ARMENIA RURAL</t>
  </si>
  <si>
    <t>comercialización de productos de Agricultura Urbana</t>
  </si>
  <si>
    <t>$1,500.000</t>
  </si>
  <si>
    <t>realización de ferias.</t>
  </si>
  <si>
    <t>Julio a diciembre</t>
  </si>
  <si>
    <t>ferias organizadas  y realizada.</t>
  </si>
  <si>
    <t>tres(3) ferias.</t>
  </si>
  <si>
    <t>dos (2) ferias
$1.500.000</t>
  </si>
  <si>
    <t xml:space="preserve"> Consolidacion de valor  de Ventas comunitarias  y ferias.</t>
  </si>
  <si>
    <t>Valor consolidado de ventas comunitarias y ferias.</t>
  </si>
  <si>
    <t xml:space="preserve">
 $2.525.000</t>
  </si>
  <si>
    <t xml:space="preserve">
dos (2
dos(2) ferias</t>
  </si>
  <si>
    <t>producción de alimentos en agricultura urbana</t>
  </si>
  <si>
    <t>3,6  toneladas</t>
  </si>
  <si>
    <t>1.5 toneladas</t>
  </si>
  <si>
    <t>programación de siembras.</t>
  </si>
  <si>
    <t>cronograma de siembra</t>
  </si>
  <si>
    <t>uno (1)</t>
  </si>
  <si>
    <t>uno(1)</t>
  </si>
  <si>
    <t>Capacitación en labores agricolas.</t>
  </si>
  <si>
    <t>Talleres y conversarrios</t>
  </si>
  <si>
    <t xml:space="preserve">
cuatro(4).</t>
  </si>
  <si>
    <t>dos(2)</t>
  </si>
  <si>
    <t xml:space="preserve">
Acompañamiento permanente en asistencia técnica.</t>
  </si>
  <si>
    <t xml:space="preserve">Visitas periodicas de asistencia tecnica.
</t>
  </si>
  <si>
    <t xml:space="preserve">
420  visitas.</t>
  </si>
  <si>
    <t>200 visitas</t>
  </si>
  <si>
    <t>Recolección trimestral de datos para consolidación de producción.</t>
  </si>
  <si>
    <t>Registros diligenciados.</t>
  </si>
  <si>
    <t>Cuatro (4) recolecciones</t>
  </si>
  <si>
    <t>dos(2) recolecciones</t>
  </si>
  <si>
    <t>afianzamiento de red de productores de agricultura urbana.</t>
  </si>
  <si>
    <t>Red en funcionamiento.</t>
  </si>
  <si>
    <t>Red en funiconamiento.</t>
  </si>
  <si>
    <t>intercambio de experiencias.</t>
  </si>
  <si>
    <t>Julio  a diciembre</t>
  </si>
  <si>
    <t>intercambio realizado.</t>
  </si>
  <si>
    <t>cinc(5).</t>
  </si>
  <si>
    <t>dos(2).</t>
  </si>
  <si>
    <t xml:space="preserve">
Conversatorios sobre trabajo en red.</t>
  </si>
  <si>
    <t>Conversatorio realizado.</t>
  </si>
  <si>
    <t>Uno(1)</t>
  </si>
  <si>
    <t xml:space="preserve">realización de talleres de transformación de productos agricolas.
</t>
  </si>
  <si>
    <t>02 talleres</t>
  </si>
  <si>
    <t>3 talleres</t>
  </si>
  <si>
    <t>determinación de talleres a realizar.</t>
  </si>
  <si>
    <t>septiembre y noviembre.</t>
  </si>
  <si>
    <t>talleres determinados.</t>
  </si>
  <si>
    <t>uno(1).</t>
  </si>
  <si>
    <t>Realización de talleres.</t>
  </si>
  <si>
    <t>Talleres realizados.</t>
  </si>
  <si>
    <t>dos(2)talleres</t>
  </si>
  <si>
    <t>Dos(2) talleres.</t>
  </si>
  <si>
    <t>convenios para apoyo en el desarrollo del proyecto.</t>
  </si>
  <si>
    <t>02 convenios</t>
  </si>
  <si>
    <t>02convenios</t>
  </si>
  <si>
    <t>acercamiento con entidades.</t>
  </si>
  <si>
    <t>octubre.</t>
  </si>
  <si>
    <t>acercamientos realizados.</t>
  </si>
  <si>
    <t>un (1) convenio.</t>
  </si>
  <si>
    <t>Firma de convenios.</t>
  </si>
  <si>
    <t>convenios firmados</t>
  </si>
  <si>
    <t>Promoción del desarrollo Agroindustrial</t>
  </si>
  <si>
    <t>36) 400 Hectáreas nuevas sembradas en café
37) 80 Hectáreas cambiadas de variedad  en café
38) 520 Hectáreas renovadas de café por Soca</t>
  </si>
  <si>
    <t>RECUPERACION DE LA CAFICULTURA EN EL MUNICIPIO COMO RENGLON ECONOMICO</t>
  </si>
  <si>
    <t>Aumento en un 10% el redimiento económico en el cultivo de café</t>
  </si>
  <si>
    <t>Construccion de germinadores,  almacigos y produccion de plantulas</t>
  </si>
  <si>
    <t>Adecuacion del terreno</t>
  </si>
  <si>
    <t>Terreno adecuado</t>
  </si>
  <si>
    <t>2-8-09-13-04-01-01-0056</t>
  </si>
  <si>
    <t>JORGE ANIBAL VALENCIAR RODRIGUEZ</t>
  </si>
  <si>
    <t>construccion de germinador y almacigos</t>
  </si>
  <si>
    <t xml:space="preserve">
Germinador y almacigos construidos</t>
  </si>
  <si>
    <t xml:space="preserve">
Produccion de plantulas</t>
  </si>
  <si>
    <t xml:space="preserve">Plantulas producidos
</t>
  </si>
  <si>
    <t>Identificacion de beneficiarios</t>
  </si>
  <si>
    <t xml:space="preserve">Convocatoria </t>
  </si>
  <si>
    <t>Convocatoria reallizada</t>
  </si>
  <si>
    <t>Analisis de postulantes a beneficiarios del proyecto</t>
  </si>
  <si>
    <t>Analisis de postulantes a beneficiarios del proyecto realizado</t>
  </si>
  <si>
    <t>Determinacion de beneficiarios</t>
  </si>
  <si>
    <t>Beneficiarios seleccionados</t>
  </si>
  <si>
    <t xml:space="preserve">Caracterizacion de beneficiarios </t>
  </si>
  <si>
    <t>Constuccion de encuesta</t>
  </si>
  <si>
    <t>Encuesta estructurada</t>
  </si>
  <si>
    <t xml:space="preserve">Visita docimiciliaria - aplicación de encuesta
</t>
  </si>
  <si>
    <t xml:space="preserve">Visita docimiciliaria - aplicación de encuesta realizada
</t>
  </si>
  <si>
    <t>Elaboracion de caracterización</t>
  </si>
  <si>
    <t>Caracterizacion elaborada</t>
  </si>
  <si>
    <t>Caracterizacion de rización de hectareas</t>
  </si>
  <si>
    <t>Visitas domiciliarias a predios</t>
  </si>
  <si>
    <t>Visitas domiciliarias a predios realizada</t>
  </si>
  <si>
    <t xml:space="preserve">Apoyo a las cadenas productivas y sistemas alternativos de produccion sostenible </t>
  </si>
  <si>
    <t xml:space="preserve">39) Contratar la realizacion de 1 Estudio de oferta ambiental
40)  Brindar 16 capacitaciones a pequeños y medianos productores
41) Suscribir 1 convenio </t>
  </si>
  <si>
    <t>PROMOCION DEL DESARROLLO Y LA COMPETITIVIDAD PARA EL SECTOR RURAL</t>
  </si>
  <si>
    <t>Incrementar el area de producción  agricola en el municpio de Armenia en 30 Has.</t>
  </si>
  <si>
    <t>Suscricion de Convenio</t>
  </si>
  <si>
    <t>1 convenio con Comite de cafeteros</t>
  </si>
  <si>
    <t xml:space="preserve">Acercamiento con la entidad a Convenir </t>
  </si>
  <si>
    <t>Agosto - Septiembre</t>
  </si>
  <si>
    <t>2-8-09-13-04-01-03-0057</t>
  </si>
  <si>
    <t xml:space="preserve">PROPIOS
($6.600.000)
SGP
($60.000.000)   </t>
  </si>
  <si>
    <t>NESTOR TORRES TREJOS</t>
  </si>
  <si>
    <t xml:space="preserve">Acuerdos definidos 
</t>
  </si>
  <si>
    <t xml:space="preserve">
Suscripcion el convenio</t>
  </si>
  <si>
    <t>Convenio suscrito</t>
  </si>
  <si>
    <t>Asistencia Técnica Agropecuaria a pequeños y medianos productores</t>
  </si>
  <si>
    <t>200 pequeños y medianos productores del area rural del Municipio de Armenia Asistidos</t>
  </si>
  <si>
    <t>Registro usuarios en el libro</t>
  </si>
  <si>
    <t xml:space="preserve">Julio - Diciembre </t>
  </si>
  <si>
    <t>Registro realizado</t>
  </si>
  <si>
    <t>Caracterizacion del usuario</t>
  </si>
  <si>
    <t>prestacion de servicio</t>
  </si>
  <si>
    <t>servicio prestado</t>
  </si>
  <si>
    <t>Acompañar campañas de sanidad</t>
  </si>
  <si>
    <t>3 campañas de sanidad acompañadas (porcina, equina y moco)</t>
  </si>
  <si>
    <t>Acercamiento con las  entidades a acompañar</t>
  </si>
  <si>
    <t>Prestacion del servicio de acompañamiento</t>
  </si>
  <si>
    <t xml:space="preserve">
Servicio prestado</t>
  </si>
  <si>
    <t>Reunion Concejo Municipal de Desarrollo Rural (CMDR)</t>
  </si>
  <si>
    <t>3 Reuniones del Concejo Municipal de Desarrollo Rural</t>
  </si>
  <si>
    <t>convocatoria, mesas de trabajo, discusión de los temas, aprobacion de los temas</t>
  </si>
  <si>
    <t>julio-diciembre</t>
  </si>
  <si>
    <t>convocarotia realizada, mesas de tyrabajo conformadas, temas discutidos, temas aprobados</t>
  </si>
  <si>
    <t>1 c/u</t>
  </si>
  <si>
    <t>contractacion de Estudio Socio-Económico</t>
  </si>
  <si>
    <t>NO EXISTE LINEA BASE</t>
  </si>
  <si>
    <t>elaboracion de contrato, se define modelo a plicar, se hace trabajo de campo, se tabula informacion, se presentan informes parciales de estudio contratado y realizado</t>
  </si>
  <si>
    <t>abril-diciembre</t>
  </si>
  <si>
    <t>1 contrato realizado, 1 estudio contratado y realizado</t>
  </si>
  <si>
    <t>Acompañar Asociaciones Rurales</t>
  </si>
  <si>
    <t>2 Asociaciones acompañadas</t>
  </si>
  <si>
    <t>visita de acompañamiento y asesoria</t>
  </si>
  <si>
    <t>enero-diciembre</t>
  </si>
  <si>
    <t>2 asociaciones acompañadas</t>
  </si>
  <si>
    <t>Celebración del Dia del Campesino</t>
  </si>
  <si>
    <t>NO HUBO CELEBRACION EN LA VIGENCIA 2011</t>
  </si>
  <si>
    <t>presentacion de propuesta, organizacion y logistica</t>
  </si>
  <si>
    <t>Agosto o Septiembre</t>
  </si>
  <si>
    <t>1 integracion o fiesta del campesino realizado</t>
  </si>
  <si>
    <t>EJE TEMATICO 3 
ARMENIA INCLUYENTE Y PARTICIPATIVA / 3.2. ARMENIA PARTICIPATIVA</t>
  </si>
  <si>
    <t xml:space="preserve">18) Fortalecer el vínculo con los líderes  comunales y su reconocimiento activo en el análisis y seguimiento de las dinámicas sociales y participativas. </t>
  </si>
  <si>
    <t>Implementación del mecanismo de Planificación  Comunitaria de  Armenia</t>
  </si>
  <si>
    <t>28) Construir once (11) Planes de Desarrollo Comunales 
29) Realizar tres (3) procesos de priorización de los recursos del presupuesto participativo
30) Generar un (1) instrumento de gestión para el control, evaluación y seguimiento de los mecanismos de planificación comunitaria</t>
  </si>
  <si>
    <t xml:space="preserve">PRESUPUESTO PARTICIPATIVO - ECONOMICO </t>
  </si>
  <si>
    <t>Financiar por lo menos 2  ideas de negocio o productivas, planteadas por  asociación de personas residentes en la comuna 9 de Armenia y el Sector rural</t>
  </si>
  <si>
    <t>Generacion de estrategias para la generacion de empleo en la comuna 9</t>
  </si>
  <si>
    <t>Planteamiento de propuesta por parte de la comuna 9</t>
  </si>
  <si>
    <t>Planteamiento de propuesta por parte de la comuna 9 realizada</t>
  </si>
  <si>
    <t>2-8-11-16-02-01-03-0120</t>
  </si>
  <si>
    <t>EJE TEMATICO 3
ARMENIA INCLUYENTE Y PARTICIPATIVA / 3.2. ARMENIA PARTICIPATIVA</t>
  </si>
  <si>
    <t>Analisis de propuestas</t>
  </si>
  <si>
    <t>Analisis de propuestas realizada</t>
  </si>
  <si>
    <t>EJE TEMATICO 3
 ARMENIA INCLUYENTE Y PARTICIPATIVA / 3.2. ARMENIA PARTICIPATIVA</t>
  </si>
  <si>
    <t xml:space="preserve">
Planteamiento de estrategias</t>
  </si>
  <si>
    <t>Planteamiento de estrategias realizadas</t>
  </si>
  <si>
    <t>Plantear mecanismos para la competitividad y comercializacion de productos en el sector rural</t>
  </si>
  <si>
    <t xml:space="preserve">
Analisis de propuestas realizada</t>
  </si>
  <si>
    <t>Planteamiento de estrategias</t>
  </si>
  <si>
    <t>TOTAL</t>
  </si>
  <si>
    <t>SECRETARIA DE INFRAESTRUCTURA</t>
  </si>
  <si>
    <t>EJE TEMATICO 1 
ARMENIA COMPETITIVA / 1.3. ARMENIA DESTINO TURÍSTICO</t>
  </si>
  <si>
    <t>FORTALECIMIENTO DE LA OFERTA E INFRAESTRUCTURA TURÍSTICA</t>
  </si>
  <si>
    <t>Diseñar y Gestionar 7 proyectos  Estratégicos del Corredor Turístico y Ambiental "La Secreta"</t>
  </si>
  <si>
    <t>Corredor turístico y ambiental "La Secreta"</t>
  </si>
  <si>
    <t xml:space="preserve"> Formular, gestionar y cofinanciar el Macro proyecto del Corredor Turístico y Ambiental “La Secreta”</t>
  </si>
  <si>
    <t>PROYECTOS DE RENOVACION URBANA DE INTERES NACIONAL</t>
  </si>
  <si>
    <t xml:space="preserve">   7 PROYECTOS</t>
  </si>
  <si>
    <t>CONSTRUCCION DE MACROPROYECTOS QUE DESARROLLEN USOS COMPLEMENTARIOS COMO COMERCIO, CULTURA, MEDIO AMBIENTE Y ESPACIO PUBLICO.</t>
  </si>
  <si>
    <t>ESTUDIOS Y DISEÑOS DE LOS 7 PROYECTOS</t>
  </si>
  <si>
    <t>PROCESO NO SE PUEDE ADELANTAR HASTA QUE LLEGUEN LOS RECURSOS DEL CREDITO</t>
  </si>
  <si>
    <t>COOFINANCIONACION DE PROYECTOS DE RENOVACION URBANA DE INTERES NACIONAL CON RECURSOS DE REGALIAS</t>
  </si>
  <si>
    <t>CREDITO</t>
  </si>
  <si>
    <t>EJE TEMATICO 1 
ARMENIA COMPETITIVA/ 1.7. ARMENIA SERVICIOS PARA LA VIDA</t>
  </si>
  <si>
    <t>SERVICIOS PÚBLICOS DOMICILIARIOS COMPETITIVOS Y ARTICULADOS AL DESARROLLO REGIONAL</t>
  </si>
  <si>
    <t>Realizar  seguimiento, control y evaluación al 100% de  los contratos de concesión.</t>
  </si>
  <si>
    <t>Seguimiento, control y evaluación de los procesos e impactos de los servicios públicos que presta el municipio vs estándares del sector.</t>
  </si>
  <si>
    <t>Número de contratos de concesión con seguimiento, control y evaluación.</t>
  </si>
  <si>
    <t>SEGUIMIENTO A LA CONCESIÓN DEL ALUMBRADO PÚBLICO Y CENTRAL DE SACRIFICIO -SSF-</t>
  </si>
  <si>
    <t>REALIZAR EL SEGUIMIENTO A LA CONCESION DE ALUMBRADO PUBLICOS 5 MESES DEL AÑO 2012</t>
  </si>
  <si>
    <t>CONTRATO INTERADMINISTRATIVO CON EMPRESAS PUBLICAS DE ARMENIA</t>
  </si>
  <si>
    <t>CONTRATO INTERADMINISTRATIVO EPA - MUNICIPIO DE ARMENIA</t>
  </si>
  <si>
    <t xml:space="preserve">JULIO - DICIEMBRE </t>
  </si>
  <si>
    <t>CONTRATO INTERADMINISTRATIVO</t>
  </si>
  <si>
    <t>2-08-09-06-07-02-01-0020</t>
  </si>
  <si>
    <t>IMPUESTO ALUMBRADO PUBLICO</t>
  </si>
  <si>
    <t>EJE TEMATICO 1 
ARMENIA COMPETITIVA / 1.7. ARMENIA SERVICIOS PARA LA VIDA</t>
  </si>
  <si>
    <t>FONDO DE SOLIDARIDAD Y DISTRIBUCIÓN DEL INGRESO DE ACUEDUCTO, ALCANTARILLADO Y ASEO</t>
  </si>
  <si>
    <t>Distribución del ingreso del Fondo de solidaridad para los servicios públicos domiciliarios.</t>
  </si>
  <si>
    <t>Fondo de solidaridad y distribución del ingreso de acueducto, alcantarillado y aseo</t>
  </si>
  <si>
    <t xml:space="preserve">Subsidiar 230 mil usarios de los estratos 1,2 y 3  acueducto .          </t>
  </si>
  <si>
    <t>Sin Recursos</t>
  </si>
  <si>
    <t>TRANSFERIR LOS RECURSOS PARA SUBSIDIOS EN LOS ESTRATOS 1,2 Y 3 ACUEDUCTO</t>
  </si>
  <si>
    <t>TRANSFERENCIAS</t>
  </si>
  <si>
    <t>Número de contratos de concesión con seguimiento, control y evaluación / Total de contratos concesionados</t>
  </si>
  <si>
    <t>2-08-09-03-07-05-01-0304</t>
  </si>
  <si>
    <t xml:space="preserve">Subsidiar 230 mil usarios de los estratos 1,2 y 3  alcantarillado          </t>
  </si>
  <si>
    <t>TRANSFERIR LOS RECURSOS PARA SUBSIDIOS EN LOS ESTRATOS 1,2 Y 3 ALCANTARILLADO</t>
  </si>
  <si>
    <t>2-08-09-03-07-05-01-0305</t>
  </si>
  <si>
    <t xml:space="preserve">Subsidiar 230 mil usarios de los estratos 1,2 y 3 aseo.          </t>
  </si>
  <si>
    <t>TRANSFERIR LOS RECURSOS PARA SUBSIDIOS EN LOS ESTRATOS 1,2 Y 3 ASEO</t>
  </si>
  <si>
    <t>2-08-09-03-07-05-01-0306</t>
  </si>
  <si>
    <t>EJE TEMATICO 1 
ARMENIA COMPETITIVA / 1.9. ARMENIA OBRAS PARA EL DISFRUTE</t>
  </si>
  <si>
    <t>INVERSIÓN EN INFRAESTRUCTURA PARA EL DESARROLLO SOCIAL Y ECONÓMICO</t>
  </si>
  <si>
    <t>Intervenir 88 equipamientos sociales del Municipio de armenia en el cuatrenio.</t>
  </si>
  <si>
    <t>Infraestructura de los equipamientos colectivos del municipio</t>
  </si>
  <si>
    <t>155) Construir, adecuar, mantener y/o reparar  20  Infraestructuras Educativas y/o restaurantes escolares.
156) Construir  3 Centros Día del Adulto Mayor. 
157) Construir  4 Centros de Desarrollo Comunitario.
158) Intervenir 40 Espacios Recreo deportivos.
159) Intervenir 20 Salones Comunales .                                                  
160) Intervenir 15.000 m2 de área  en la infraestructura social del Municipio</t>
  </si>
  <si>
    <t>CONSTRUCCIÓN, ADECUACIÓN, MANTENIMIENTO Y/O REPARACIÓN DE INFRAESTRUCTURA SOCIAL</t>
  </si>
  <si>
    <t xml:space="preserve">CONSTRUCCION DE UN CENTRO DE DESARROLLO MULTIPROPOSITO, CONSTRUCCION, REPARACION Y MANTENIMIENTO DE SALONES COMUNALES, RESTAURANTES ESCOLARES Y ESCENARIOS DEPORTIVOS </t>
  </si>
  <si>
    <t>PERIODO AGOSTO - DICIEMBRE PROCESO PRECONTRACTUAL</t>
  </si>
  <si>
    <t>UND</t>
  </si>
  <si>
    <t>2-08-09-15-09-01-01-0059</t>
  </si>
  <si>
    <t>PROPIOS, CREDITO, SGP PROPOSITO GRAL</t>
  </si>
  <si>
    <t>EJE TEMATICO 1 
ARMENIA COMPETITIVA/ 1.9. ARMENIA OBRAS PARA EL DISFRUTE</t>
  </si>
  <si>
    <t xml:space="preserve">GESTIÓN DE CONVENIOS PARA DESARROLLO DE PROYECTOS DE PARQUES AMBIENTALES, TEMÁTICOS Y OBRAS DE DESARROLLO (Aeropuerto El Edén, Parque Natura, Parque de </t>
  </si>
  <si>
    <t>Gestionar proyectos para el desarrollo y renovación urbana y rural de Armenia.</t>
  </si>
  <si>
    <t>Obras para el desarrollo y renovación urbana  y rural de Armenia</t>
  </si>
  <si>
    <t>161) Construir el Parque infantil (Antigua escombrera).
162) Desarrollar proyectos de parques urbanos y rurales ambientales y obras de desarrollo.</t>
  </si>
  <si>
    <t>PARQUES</t>
  </si>
  <si>
    <t>33.911,40 m2</t>
  </si>
  <si>
    <t>CONSTRUCCION PARQUE DE LA FAMILIA</t>
  </si>
  <si>
    <t>33.911,40 M2</t>
  </si>
  <si>
    <t>ESTUDIOS Y DISEÑOS Y LEVANTAMIENTOS TOPOGRAFICOS Y MOVIMIENTO DE TIERRA</t>
  </si>
  <si>
    <t>AGOSTO - DICIEMBRE PROCESO DE CONTRATACION DE LOS ESTUDIOS Y DISEÑOS</t>
  </si>
  <si>
    <t>M2- UND</t>
  </si>
  <si>
    <t>2-08-09-15-09-02-01-0310</t>
  </si>
  <si>
    <t>PROPIOS Y CREDITO</t>
  </si>
  <si>
    <t>EJE TEMATICO 1 ARMENIA COMPETITIVA / 1.10. ARMENIA CON MOVILIDAD</t>
  </si>
  <si>
    <t>INFRAESTRUCTURA E INVERSIÓN VIAL Y OBRAS COMPLEMENTARIAS</t>
  </si>
  <si>
    <t>Mejorar  y conservar  la infraestructura vial vehicular y peatonal del Municipio de Armenia (Urbana y Rural)</t>
  </si>
  <si>
    <t>Intervención y mantenimiento de infraestructura vial y complementaria urbana y rural</t>
  </si>
  <si>
    <t xml:space="preserve">174)  Intervenir 4.800  M2 de red vial urbana </t>
  </si>
  <si>
    <t>2012630010328</t>
  </si>
  <si>
    <t xml:space="preserve">OBRAS VIALES Y COMPLEMENTARIAS COMUNITARIAS </t>
  </si>
  <si>
    <t>3.996,56 M2</t>
  </si>
  <si>
    <t>OBRAS COMUNITARIAS</t>
  </si>
  <si>
    <t>CONSTRUCCION REPARACION Y/O MANTENIMIENTO DE PAVIMENTOS COMUNITARIOS</t>
  </si>
  <si>
    <t>OBRAS VIALES COMPLEMENTARIAS COMUNITARIAS</t>
  </si>
  <si>
    <t>PROPIOS Y SGP PROPOSITO GRAL</t>
  </si>
  <si>
    <t>175)  Realizar el mantenimiento vial de 18.000 M2</t>
  </si>
  <si>
    <t>2012630010329</t>
  </si>
  <si>
    <t>MANTENIMIENTO DE VÍAS URBANAS Y PUENTES</t>
  </si>
  <si>
    <t>3.815 M2</t>
  </si>
  <si>
    <t>MANTENIMIENTO DE VIAS ASFALTO Y/O PAVIMENTO RIGIDO</t>
  </si>
  <si>
    <t>MANTENIMIENTO VIAL - CONSTRUCCION DE GAVIONES, RESALTOS Y SARDINELES</t>
  </si>
  <si>
    <t>2-8-09-09-10-02-01-0028</t>
  </si>
  <si>
    <t>176) Realizar la  Intervención y/o mantenimiento de 100 km  de  de vías rurales.</t>
  </si>
  <si>
    <t>2012630010330</t>
  </si>
  <si>
    <t>MANTENIMIENTO Y/O ADECUACIÓN DE VÍAS RURALES.</t>
  </si>
  <si>
    <t>203.342.77 M2</t>
  </si>
  <si>
    <t>MANTENIMIENTO EN AFIRMADO DE LAS VIAS RURALES</t>
  </si>
  <si>
    <t xml:space="preserve">MANTENIMIENTO EN AFIRMADO Y/O CELEBRACION DE CONVENIOS CON INVIAS Y COMITÉ DE CAFETEROS </t>
  </si>
  <si>
    <t>M2 - CONVENIOS</t>
  </si>
  <si>
    <t>177)  Adquir o legalizar 600 M2 de afectaciones viales .</t>
  </si>
  <si>
    <t>2012630010272</t>
  </si>
  <si>
    <t>AFECTACIONES VIALES</t>
  </si>
  <si>
    <t>900 M2</t>
  </si>
  <si>
    <t>LEGALIZACION DE AREAS AFECTADAS</t>
  </si>
  <si>
    <t>LEGALIZACION DE AREAS AFECTADAS Y ASISTENCIA A LOS PROCESOS LEGALES Y AVALUO DE PREDIOS</t>
  </si>
  <si>
    <t>M2</t>
  </si>
  <si>
    <t>2-8-09-09-10-02-01-0030</t>
  </si>
  <si>
    <t>178)  Pavimentar 7.200  M2 de vias urbanas nuevas.</t>
  </si>
  <si>
    <t>2012630010331</t>
  </si>
  <si>
    <t>PAVIMENTACIÓN DE VIAS URBANAS</t>
  </si>
  <si>
    <t>3.010,75 m2</t>
  </si>
  <si>
    <t>CONSTRUCCION, REPARAR Y/O MANTENER  DE VIAS, ENLACES O CORREDORES VIALES</t>
  </si>
  <si>
    <t>2-8-09-09-10-02-01-0031</t>
  </si>
  <si>
    <t>179)  Cofinanciar proyectos para la estabilización de vías.</t>
  </si>
  <si>
    <t>2012630010301</t>
  </si>
  <si>
    <t xml:space="preserve">ESTABILIZACIÓN DE VIAS </t>
  </si>
  <si>
    <t xml:space="preserve">588,23 m3 </t>
  </si>
  <si>
    <t>METROS CUBICOS CONSTRUIDOS DE MUROS, PANTALLAS, GAVIONES Y TRINCHOS</t>
  </si>
  <si>
    <t>CONSTRUIR MUROS, PANTALLAS Y/O GAVIONES</t>
  </si>
  <si>
    <t>m3</t>
  </si>
  <si>
    <t>ESTABILIZACION DE VIAS</t>
  </si>
  <si>
    <t>PROPIOS CREDITO SGP PROPOSITO GRAL</t>
  </si>
  <si>
    <t xml:space="preserve">180) Realizar la intervencion de 10.000 M2 de zonas de circulación </t>
  </si>
  <si>
    <t>2012630010208</t>
  </si>
  <si>
    <t>PUENTES PEATONALES, ANDENES,  RAMPAS PARA PERSONAS CON MOVILIDAD REDUCIDA</t>
  </si>
  <si>
    <t>7.400 m2</t>
  </si>
  <si>
    <t>CONSTRUCCION REPARACION, MANTENIMIENTO Y/O REPARACION DE ANDENES, HUELLAS, ESCALAS, ESCALERES, VIAS PEATONALES, PUENTES PEATONALES, PASOS PEATONALES Y DESMONTE DE PUENTES PEATONALES</t>
  </si>
  <si>
    <t>2-8-09-09-10-02-01-0033</t>
  </si>
  <si>
    <t>Cumplir con el 100% de las transferencias de recursos para la ejecucuión sel Sistema Estratégico de Transoprte Público-SETP</t>
  </si>
  <si>
    <t>181) Transferir el 100% de los recursos destinados al  Sistema Estratégico de Transoprte Público-SETP</t>
  </si>
  <si>
    <t>2012630010332</t>
  </si>
  <si>
    <t>TRANSFERIR LOS RECURSOS AL SISTEMA ESTRATÉGICO DE TRANSPORTE PÚBLICO-SETP</t>
  </si>
  <si>
    <t>TRANSFERENCIA DE RECURSOS</t>
  </si>
  <si>
    <t>2-8-09-09-10-02-01-0034</t>
  </si>
  <si>
    <t>PROPIOS, SOBRETASA Y SGP PROPOSITO GRAL</t>
  </si>
  <si>
    <t>EJE TEMATICO 3. ARMENIA INCLUYENTE Y PARTICIPATIVA /3.2. ARMENIA PARTICIPATIVA</t>
  </si>
  <si>
    <t xml:space="preserve"> Fortalecer el vínculo con los líderes  comunales y su reconocimiento activo en el análisis y seguimiento de las dinámicas sociales y participativas. </t>
  </si>
  <si>
    <t xml:space="preserve">
29) Realizar tres (3) procesos de priorización de los recursos del presupuesto participativo
</t>
  </si>
  <si>
    <t>2012630010333</t>
  </si>
  <si>
    <t>LA COMUNIDAD DECIDE SU INVERSIÓN EN PRESUPUESTO PARTICIPATIVO</t>
  </si>
  <si>
    <t>5 COMUNAS</t>
  </si>
  <si>
    <t>CONSTRUCCION DE SALONES COMUNALES Y CENTROS DE DESARROLLO COMUNITARIO Y CONSTRUCCION OBRAS DE INFRAESTRUCTURA VIAL</t>
  </si>
  <si>
    <t>PROPIOS Y SOBRETASA</t>
  </si>
  <si>
    <t>SECRETARIA DE DESARROLLO SOCIAL</t>
  </si>
  <si>
    <t>EJE TEMATICO 2
ARMENIA SOCIAL/  2.3 ARMENIA CIUDAD PROSPERA DE NIÑOS, NIÑAS Y ADOLESCENTES</t>
  </si>
  <si>
    <t>ATENCIÓN INTEGRAL A LA INFANCIA Y ADOLESCENCIA</t>
  </si>
  <si>
    <t>32) Atender el 30% de la población infantil y adolescente del municipio en situacion de vulnerabilidad para   la Promoción del desarrollo y bienestar a través de la atención a la primera infancia, infancia y adolescencia fomentando la protección y reconocimiento de sus derechos, soportada en el principio de corresponsabilidad atraves de Acciones interinstitucionales articuladas para la promoción, proteccion y garantia de derechos de los niños niñas y adolescentes  y    promover el registro y ejercicio de la ciudadania.</t>
  </si>
  <si>
    <t>Atención integral a la infancia y adolescencia</t>
  </si>
  <si>
    <t xml:space="preserve">138) Atender a 3000 niños y niñas vulnerables menores de 5 años durante el periodo 2012-2015 en alianza con el ICBF y entidades públicas y privadasa a traves de la Creación una bebeteca movil. y para mejorar y promover el registro y ejercicio de la ciudadania. </t>
  </si>
  <si>
    <r>
      <rPr>
        <b/>
        <sz val="10"/>
        <color indexed="8"/>
        <rFont val="Arial"/>
        <family val="2"/>
      </rPr>
      <t xml:space="preserve">MI PEQUEÑO Y MARAVILLOSO MUNDO -PRIMERA INFANCIA  </t>
    </r>
    <r>
      <rPr>
        <sz val="10"/>
        <color indexed="8"/>
        <rFont val="Arial"/>
        <family val="2"/>
      </rPr>
      <t xml:space="preserve">
(Garantía y protección de derechos fundamentales bajo en principio  de corresponsabilidad)  </t>
    </r>
  </si>
  <si>
    <t>Promover el desarrollo y bienestar infantil a través de la atención a la primera infancia fomentando la protección y reconocimiento de sus derechos, soportada en el principio de corresponsabilidad.</t>
  </si>
  <si>
    <t>N° de atenciones a Niños y niñas de 0-5 años</t>
  </si>
  <si>
    <t xml:space="preserve"> 1 campaña fomento de la ciudadanía (registro civil)     4 Talleres a madres adolescentes gestantes y lactantes en crianza, atención y protección de los niños y niñas.                 4 reuniones de Articulación institucional en atención y garantía de derechos de niños, niñas y adolescentes        2  brigadas atención integral NNA                                              1 jornada de trabajo psicomotriz (disfracez) a 70 NN.
2 jornadas barriales de auto cuidado. 60 NN
380 NNA atendidos en las ludotecas en jornada extracurriculares
8 talleres de habilidades y destrezas a 150 NN
3 jornadas de atención a través de las  bebetecas viajeras. 40NN
</t>
  </si>
  <si>
    <t xml:space="preserve">Julio a Diciembre </t>
  </si>
  <si>
    <r>
      <t xml:space="preserve"> Número  campaña fomento de la ciudadanía (registro civil)     Número Talleres a madres adolescentes gestantes y lactantes en crianza, atención y protección de los niños y niñas.                  Número reuniones de Articulación institucional en atención y garantía de derechos de niños, niñas y adolescentes       Número  brigadas atención integral NNA                                              Número jornada de trabajo psicomotriz (disfracez) a 70 NN.
 Número jornadas barriales de auto cuidado. 60 NN
 Número NNA atendidos en las ludotecas en jornada extracurriculares
 Número talleres de habilidades y destrezas a 150 NN
</t>
    </r>
    <r>
      <rPr>
        <sz val="10"/>
        <rFont val="Arial"/>
        <family val="2"/>
      </rPr>
      <t xml:space="preserve"> Número</t>
    </r>
    <r>
      <rPr>
        <b/>
        <sz val="10"/>
        <rFont val="Arial"/>
        <family val="2"/>
      </rPr>
      <t xml:space="preserve"> jornadas de atención a través de las  bebetecas viajeras. 40NN
</t>
    </r>
  </si>
  <si>
    <t>2-8-10-14-03-01-01-0278</t>
  </si>
  <si>
    <t>Propios Ultimas doceavas SGP</t>
  </si>
  <si>
    <r>
      <rPr>
        <b/>
        <sz val="10"/>
        <color indexed="8"/>
        <rFont val="Arial"/>
        <family val="2"/>
      </rPr>
      <t xml:space="preserve">MIS JUEGOS, DERECHOS Y DEBERES - INFANCIA  </t>
    </r>
    <r>
      <rPr>
        <sz val="10"/>
        <color indexed="8"/>
        <rFont val="Arial"/>
        <family val="2"/>
      </rPr>
      <t xml:space="preserve">
(Garantía y protección de derechos fundamentales bajo el principio  de corresponsabilidad) -comité CETI                                                                          </t>
    </r>
  </si>
  <si>
    <t xml:space="preserve">Gestar procesos lúdicos y pedagógicos que conduzcan a la inclusión y participación de niños niñas y adolescentes para la garantía de derechos </t>
  </si>
  <si>
    <t>N° de atenciones a Niños y niñas de 6-12 años</t>
  </si>
  <si>
    <r>
      <t xml:space="preserve"> 1 campaña fomento de la ciudadanía (tarjeta identidad)               5 talleres de prevención al consumo de SPA.  A 130 NNA
1 campaña prevencion polvora</t>
    </r>
    <r>
      <rPr>
        <sz val="10"/>
        <rFont val="Arial"/>
        <family val="2"/>
      </rPr>
      <t xml:space="preserve">
1 festival de cometas en aprovechamiento tiempo libre 100 NN
1 jornada de trabajo psicomotriz disfraces.
60 NN
300 NNA atenciones en las ludotecas.
5 cines con propósito en prevencion al reclutamiento  a 100 NN
• 4 Escuelas de padres y seguridad en el hogar                        • 8 Talleres extracurriculares de refuerzo escolar 
2 jornadas barriales de auto cuidado y garantia de derechos 70 NN
11 actividades navideñas a 8000NN
4 jornadas en actividades lúdico recreativas en grantia de derechos en zonas vulnerables 200 NN
.
6 cupos para hogar de paso.
2 ludotecas viajeras en prevencion de riesgos sociales en zonas vulnerables. A 400 NN
2 talleres de prevencion  abuso sexual, escnna y violencia intrafamiliar a 50 NN
1 celebracion de los niños en octubre tema derechos
</t>
    </r>
  </si>
  <si>
    <r>
      <t xml:space="preserve"> Número campaña fomento de la ciudadanía (tarjeta identidad)               Número talleres de prevención al consumo de SPA.  A 130 NNA
Número campaña prevencion polvora</t>
    </r>
    <r>
      <rPr>
        <sz val="10"/>
        <rFont val="Arial"/>
        <family val="2"/>
      </rPr>
      <t xml:space="preserve">
Número festival de O12cometas en aprovechamiento tiempo libre 100 NN
Númerojornada de trabajo psicomotriz disfraces.
60 NN
Número NNA atenciones en las ludotecas.
Número cines con propósito en prevencion al reclutamiento  a 100 NN
Número Escuelas de padres y seguridad en el hogar                        NúmeroTalleres extracurriculares de refuerzo escolar 
Número jornadas barriales de auto cuidado y garantia de derechos 70 NN
Número actividades navideñas a 8000NN
Número jornadas en actividades lúdico recreativas en grantia de derechos en zonas vulnerables 200 NN
.
Númerocupos para hogar de paso en funcionamiento.
Número ludotecas viajeras en prevencion de riesgos sociales en zonas vulnerables. A 400 NN
Número talleres de prevencion  abuso sexual, escnna y violencia intrafamiliar a 50 NN
Número celebracion de los niños en octubre tema derechos
</t>
    </r>
  </si>
  <si>
    <t>2-8-10-14-03-01-01-0279</t>
  </si>
  <si>
    <t>139) Desarrollar una estrategia de atencion para 1600  adolescentes  desde un programa para la  Promoción, protección, desarrollo y restablecimiento de los derechos de las y los adolescentes a través de la generación de espacios de participación social y politica y oportunidades que permitan el sano aprovechamiento del tiempo libre.</t>
  </si>
  <si>
    <r>
      <rPr>
        <b/>
        <sz val="10"/>
        <color indexed="8"/>
        <rFont val="Arial"/>
        <family val="2"/>
      </rPr>
      <t xml:space="preserve">DERECHOS AL DERECHO - ADOLESCENCIA  </t>
    </r>
    <r>
      <rPr>
        <sz val="10"/>
        <color indexed="8"/>
        <rFont val="Arial"/>
        <family val="2"/>
      </rPr>
      <t xml:space="preserve">
(Garantía y protección de derechos fundamentales bajo en principio  de corresponsabilidad)                                             </t>
    </r>
  </si>
  <si>
    <t>Fomentar la promoción, protección, desarrollo y restablecimiento de los derechos de las y los adolescentes a través de la generación de espacios de participación y oportunidades que permitan el sano aprovechamiento del tiempo libre.</t>
  </si>
  <si>
    <t>N° de atenciones a adolescentes</t>
  </si>
  <si>
    <t xml:space="preserve">1 jornada de educacion sexual y reproductiva                     1 jornada de prevencion del suicidio                      • 1 Jornada de prevención, atención, y orientación a adolescentes en riesgo de vinculación o vinculados a grupos armados, pandillas o bandas delincuenciales.
• 1 Foro sobre prevención en los riesgos de las redes sociales
• 1 Jornada de prevención en explotación sexual comercial
• 4 cupos para el centro del menor infractor 
• 1 Programa de aprovechamiento del tiempo libre
• 1 capacitación a JAC en prevención y mitigación del consumo de SPA y de la comisión de delitos de NNA
• 1 Jornadas de prevención y erradicación de las peores formas de trabajo infantil y protección del menor trabajador
• 1 Jornadas de prevención en la comisión de delitos establecidos en la ley penal y respeto de las normas.
• 2 Jornadas de promoción de derechos sexuales y reproductivos
• 2 Jornadas de  prevención de enfermedades transmisión sexual
1 campaña fomento de la ciudadanía (tarjeta identidad)                 3 Jornadas de fomento a la convivencia ,liderazgo y resolución de conflictos a 90 A
5 talleres de prevención al consumo de SPA. a 100 A
4 talleres de sexualidad en prevencion de embarazos en adolescentes en prevencion de enfermedades de transmision sexual y en promocion de derechos sexuales y reproductivos
.
2 talleres de sensibilización en comportamiento social.
2 actividades lúdico recreativas en zonas vulnerables.
4 cupos para el centro del menor infractor.
3 jornadas al abuso sexual y violencia intrafamiliar.
</t>
  </si>
  <si>
    <t xml:space="preserve">Número jornada de educacion sexual y reproductiva                     Número  jornada de prevencion del suicidio                      Número Jornada de prevención, atención, y orientación a adolescentes en riesgo de vinculación o vinculados a grupos armados, pandillas o bandas delincuenciales.
Número Foro sobre prevención en los riesgos de las redes sociales
Número Jornada de prevención en explotación sexual comercial
Número cupos para el centro del menor infractor 
Número Programa de aprovechamiento del tiempo libre
Número capacitación a JAC en prevención y mitigación del consumo de SPA y de la comisión de delitos de NNA
Número Jornadas de prevención y erradicación de las peores formas de trabajo infantil y protección del menor trabajador
Número Jornadas de prevención en la comisión de delitos establecidos en la ley penal y respeto de las normas.
Número Jornadas de promoción de derechos sexuales y reproductivos
Número Jornadas de  prevención de enfermedades transmisión sexual
Número campaña fomento de la ciudadanía (tarjeta identidad)                 Número Jornadas de fomento a la convivencia ,liderazgo y resolución de conflictos a 90 A
Número  talleres de prevención al consumo de SPA. a 100 A
Número  talleres de sexualidad en prevencion de embarazos en adolescentes en prevencion de enfermedades de transmision sexual y en promocion de derechos sexuales y reproductivos
.
Número  talleres de sensibilización en comportamiento social.
Número actividades lúdico recreativas en zonas vulnerables.
Número cupos para el centro del menor infractor.
Número  jornadas al abuso sexual y violencia intrafamiliar.
</t>
  </si>
  <si>
    <t>2-8-10-14-03-01-01-0280</t>
  </si>
  <si>
    <t>EJE TEMATICO 2
ARMENIA SOCIAL/  2.4 ARMENIA APOYA LA JUVENTUD</t>
  </si>
  <si>
    <t>ATENCIÓN INTEGRAL A LA JUVENTUD</t>
  </si>
  <si>
    <t>34) Implementar en un 40% la poliltica publica de juventud para apoyar la consolidación del sistema Municipal de juventud a partir del empoderamiento de los jovenes para la gestion y participacion.</t>
  </si>
  <si>
    <t>Atención integral a la juventud</t>
  </si>
  <si>
    <t>143) Atender a a 3500 jovenes vulnerables a través de la  Descentralización los servicios de la casa de la juventud para llegar a las 10 comunas y area rural del municipio   con  programas de atencion a Jóvenes de la ciudad empoderados en torno a sus derechos, la construcción de ciudadanía y la consolidación de oportunidades para la movilidad social.</t>
  </si>
  <si>
    <r>
      <rPr>
        <b/>
        <sz val="10"/>
        <color indexed="8"/>
        <rFont val="Arial"/>
        <family val="2"/>
      </rPr>
      <t xml:space="preserve">JOVENES SOMOS TODOS </t>
    </r>
    <r>
      <rPr>
        <sz val="10"/>
        <color indexed="8"/>
        <rFont val="Arial"/>
        <family val="2"/>
      </rPr>
      <t>- EMPODERAMIENTO EN LA CONSTRUCCIÓN DE CIUDAD DESDE SUS PROPIOS PROCESOS.</t>
    </r>
  </si>
  <si>
    <t xml:space="preserve">Empoderar los jóvenes de la ciudad en torno a sus derechos, la construcción de ciudadanía y la consolidación de oportunidades para la movilidad social. </t>
  </si>
  <si>
    <t xml:space="preserve">numero de jovenes atendidos </t>
  </si>
  <si>
    <t>1 elección de CMJ      
10 talleres de prevención de problemas socialmente relevantes (alerta temprana)                  
5 organizaciones juveniles capacitadas en liderazgo y emprenderismo   
1 programa de aprovechamiento del tiempo libre a traves de campeonato de futbol.                   
4 capacitaciones ocupacionales  con el apoyo del SENA en la Casa de la Juventud.   
500 jóvenes atendidos desde la casa de la Juventud.            
1 celebración del día de la juventud - festival  descentralización de la casa de la juventud a los diferentes barrios de la ciudad.                    
1 Programa "Cine Club" en prevencion al reclutamiento en la casa de la juventud y en las comunas de armenia.          11 jornadas de promocion de clubes juveniles         
1 encuentro municipal de líderes juveniles.
2 talleres de fortalecimiento CMJ</t>
  </si>
  <si>
    <t>Número elección de CMJ      
Número talleres de prevención de problemas socialmente relevantes (alerta temprana)                  
Número organizaciones juveniles capacitadas en liderazgo y emprenderismo   
Número programa de aprovechamiento del tiempo libre a traves de campeonato de futbol.                   
Número capacitaciones ocupacionales  con el apoyo del SENA en la Casa de la Juventud.   
Número jóvenes atendidos.            
Número celebración del día de la juventud - festival  descentralización de la casa de la juventud a los diferentes barrios de la ciudad.                    
Programa "Cine Club" en prevencion al reclutamiento en la casa de la juventud y en las comunas de armenia.          Número jornadas de promocion de clubes juveniles         
Número encuentro municipal de líderes juveniles.
Número talleres de fortalecimiento CMJ</t>
  </si>
  <si>
    <t>2-8-10-14-04-02-01-0281</t>
  </si>
  <si>
    <t>propios SGP</t>
  </si>
  <si>
    <r>
      <rPr>
        <b/>
        <sz val="10"/>
        <color indexed="8"/>
        <rFont val="Arial"/>
        <family val="2"/>
      </rPr>
      <t xml:space="preserve">JÓVENES CONSTRUYENDO CIUDAD - </t>
    </r>
    <r>
      <rPr>
        <sz val="10"/>
        <color indexed="8"/>
        <rFont val="Arial"/>
        <family val="2"/>
      </rPr>
      <t>ARTICULACIÓN DE LA POLÍTICA PÚBLICA EN LOS PROCESOS JUVENILES</t>
    </r>
  </si>
  <si>
    <t xml:space="preserve">Implementar la política pública de juventud para la garantía de derechos de la población juvenil para  la articulación de redes de organizaciones juveniles torno a problemáticas o temáticas de interés en la ciudad de Armenia </t>
  </si>
  <si>
    <t xml:space="preserve">porcentaje de implementacion </t>
  </si>
  <si>
    <t xml:space="preserve">3 jornadas de socialización de la política publica de juventud                                
3 mesas interinstitucionales para la implementación de la política pública de juventud                   1 gestion y socializacion ley primer empleo      2 jornadas de prevencion suicidio                                                      
3 capacitaciones ocupacionales a organizaciones juveniles </t>
  </si>
  <si>
    <t xml:space="preserve">Número jornadas de socialización de la política publica de juventud                                
Número mesas interinstitucionales para la implementación de la política pública de juventud                   Número gestion y socializacion ley primer empleo      Número jornadas de prevencion suicidio                                                      
Número capacitaciones ocupacionales a organizaciones juveniles </t>
  </si>
  <si>
    <t>2-8-10-14-04-02-01-0282</t>
  </si>
  <si>
    <t>propios</t>
  </si>
  <si>
    <t>EJE TEMATICO 3
ARMENIA INCLUYENTE Y PARTICIPATIVA/ 3.1 ARMENIA SIN INDIFERENCIA</t>
  </si>
  <si>
    <t xml:space="preserve">INCLUSIÓN SOCIAL </t>
  </si>
  <si>
    <t>3) Mantener al 100% la cobertura de atención con servicios exequiales  a población vulnerable que cumple requisitos del municipio de Armenia  como apoyo a personas y familias en situacion de vulnerabilidad</t>
  </si>
  <si>
    <t>Atención a problemáticas sociales</t>
  </si>
  <si>
    <t>3) Atender el 100% de solicitudes  poblacion vulnerable que cumplan requisitos para ser apoyados con servicios funerarios</t>
  </si>
  <si>
    <t>SERVICIOS EXEQUIALES PARA POBLACIÓN VULBERABLE</t>
  </si>
  <si>
    <t>Brindar servicios exequiales a la población vulnerable de la ciudad  de armenia con los niveles 1,2 y 3 del sisben,  igualmente a aquellas personas consideradas como N.N</t>
  </si>
  <si>
    <t xml:space="preserve">N° de personas en vulnerabilidad social apoyadas con servicio exequial </t>
  </si>
  <si>
    <t>80 servicios exequiales a poblacion vulnerable</t>
  </si>
  <si>
    <t xml:space="preserve">N° de servicios exequiales </t>
  </si>
  <si>
    <t>2-8-11-14-01-02-01-0099</t>
  </si>
  <si>
    <t>4) Atender el 20% de las solicitudes población vulnerable para brindar apoyo a personas y familias en situacion de vulnerabilidad a traves de redes sociales</t>
  </si>
  <si>
    <t xml:space="preserve">4) Crear una unidad movil de atención psicosocial para el apoyo a población vulnerable con atención en otros servicios sociales </t>
  </si>
  <si>
    <r>
      <rPr>
        <b/>
        <sz val="10"/>
        <color indexed="8"/>
        <rFont val="Arial"/>
        <family val="2"/>
      </rPr>
      <t>ARMENIA MAS CERCA DE TI -</t>
    </r>
    <r>
      <rPr>
        <sz val="10"/>
        <color indexed="8"/>
        <rFont val="Arial"/>
        <family val="2"/>
      </rPr>
      <t xml:space="preserve"> ATENCIÓN HUMANITARIA A POBLACIONES  EN ESTADO DE VULNERABILIDAD</t>
    </r>
  </si>
  <si>
    <t xml:space="preserve">Brindar atención humanitaria a personas y/o familias en estado de vulnerabilidad. </t>
  </si>
  <si>
    <t xml:space="preserve">N° de atenciones a poblacion en estado de vulnerabilidad </t>
  </si>
  <si>
    <t xml:space="preserve">1 conformacion equipo psicosocial para atencion prioritaria           4 jornada de atencion psicosocial a poblacion vulnerable            25 visitas domiciliarias         25 entregas de ayudas complementarias </t>
  </si>
  <si>
    <t xml:space="preserve">Número  equipo psicosocial para atencion prioritaria           Número jornada de atencion psicosocial a poblacion vulnerable            Número visitas domiciliarias       Número entregas de ayudas complementarias </t>
  </si>
  <si>
    <t>2-8-11-14-01-02-01-0100</t>
  </si>
  <si>
    <t>5) Cinco Redes de apoyo social creadas y fortalecidas creadas y fortalecidas por ciclo vital y grupo poblacional del municipio de Armenia</t>
  </si>
  <si>
    <t xml:space="preserve">FORTALECIMIENTO A REDES DE APOYO SOCIAL </t>
  </si>
  <si>
    <t xml:space="preserve">Fortalecer la articulación de redes de apoyo social en torno a problemáticas o temáticas de interés en la ciudad de Armenia </t>
  </si>
  <si>
    <t>N° de redes creadas y fortalecidas</t>
  </si>
  <si>
    <t xml:space="preserve">3 reuniones de concertacion para creacion de redes sociales                  1 red creada para atencion a problematicas sociales                  50 personas beneficiadas de la atencion con redes sociales </t>
  </si>
  <si>
    <t xml:space="preserve">Número reuniones de concertacion para creacion de redes sociales                 Número red creada para atencion a problematicas sociales                 Número personas beneficiadas de la atencion con redes sociales </t>
  </si>
  <si>
    <t>2-8-11-14-01-02-01-0101</t>
  </si>
  <si>
    <t>5) Incrementar en un 30% la participacion en la poblacion vulnerable con enfoque de genero y diferencial y garantia de sus derechos  para la articulacion a Politicas nacionales de equidad de genero, para la generacion de oportunidades con enfoque diferencial y la promoción de Derechos de la comunidad LGBTI desde la movilización y garantia para la inclusion social.</t>
  </si>
  <si>
    <t>Equidad de Género</t>
  </si>
  <si>
    <t xml:space="preserve">6) Promover la participacion de 2000 mujeres vulnerables del municipio en articulacion con Política Pública de Equidad  de Género desde la organización y/o capacitación. </t>
  </si>
  <si>
    <r>
      <rPr>
        <b/>
        <sz val="10"/>
        <color indexed="8"/>
        <rFont val="Arial"/>
        <family val="2"/>
      </rPr>
      <t xml:space="preserve">CONSTRUCTORES DE GÉNERO - </t>
    </r>
    <r>
      <rPr>
        <sz val="10"/>
        <color indexed="8"/>
        <rFont val="Arial"/>
        <family val="2"/>
      </rPr>
      <t>APOYO A PROGRAMAS DE DESARROLLO SOCIAL DE ATENCIÓN DIFERENCIAL A HOMBRES Y MUJERES.</t>
    </r>
  </si>
  <si>
    <t>Promover la participacion con enfoque de genero con énfasis en el reconocimiento y respeto a la diferencia para la consolidación de una sociedad justa.</t>
  </si>
  <si>
    <t xml:space="preserve">N° de mujeres en procesos de participacion y/o capacitacion </t>
  </si>
  <si>
    <t xml:space="preserve">50 mujeres trabajadoras sexuales con acompañamiento y capacitación 
4 mesas de trabajo, políticas públicas de mujer con 200 mujeres 
4 mesas de fortalecimiento al C.C.M.
Realizar 4 mesas de trabajo   para la elección del nuevo C.C.M.
20 charlas sobre ley 1257/2008 con 500 mujeres y hombres 
300 mujeres y hombres capacitados en diferentes artes y oficios
10 talleres promoción de la no Violencia intrafamiliar en las familias 10 talleres de prevencion al reclutamiento y micro trafico de SPA con NNA
2 campañas de prevención de consumo de spa
4 talleres nuestro hogar territorio de paz
</t>
  </si>
  <si>
    <t xml:space="preserve">Número mujeres trabajadoras sexuales con acompañamiento y capacitación 
Número mesas de trabajo, políticas públicas de mujer con 500 mujeres 
Número mesas de fortalecimiento al C.C.M.
Número mesas de trabajo   para la elección del nuevo C.C.M.
Número charlas sobre ley 1257/2008 con 500 mujeres y hombres 
Número mujeres y hombres capacitados en diferentes artes y oficios
Número talleres promoción de la no violencia intrafamiliar en las familias  Numero de talleres de prevencion de reclutamiento en micro trafico de spa con los NNA
Número campañas de prevención de consumo de spa
Número talleres nuestro hogar territorio de paz
</t>
  </si>
  <si>
    <t>2-8-11-14-01-02-02-0102</t>
  </si>
  <si>
    <t xml:space="preserve">7) Garantizar  la participacion del 100% Madres Comunitarias, Fami y Sustitutas, en el  Fortalecimiento de programas dirigidos a ellas. </t>
  </si>
  <si>
    <t>APOYO A LA GESTIÓN DEL TRABAJO COMUNITARIO DE MADRES COMUNITARIAS, FAMI Y SUSTITUTAS</t>
  </si>
  <si>
    <t xml:space="preserve">Apoyar la gestión del trabajo comunitario de madres comunitarias, Fami y sustitutas desde el reconocimiento de sus derechos y el aporte que hacen a la sociedad </t>
  </si>
  <si>
    <t xml:space="preserve">% de participacion de madres </t>
  </si>
  <si>
    <t>1 proyecto de Capacitacion y apoyo al trabajo comunitario de las madres c, Fami y sustitutas con acompañamiento</t>
  </si>
  <si>
    <t>Número proyecto de Capacitacion y apoyo al trabajo comunitario de las madres c, Fami y sustitutas con acompañamiento</t>
  </si>
  <si>
    <t>2-8-11-14-01-02-02-0103</t>
  </si>
  <si>
    <t>8) Crear y consolidar un espacio de participacion municipal  de población LGTBI para la inclusion social</t>
  </si>
  <si>
    <r>
      <rPr>
        <b/>
        <sz val="10"/>
        <color indexed="8"/>
        <rFont val="Arial"/>
        <family val="2"/>
      </rPr>
      <t>ARMENIA PARA TODOS-  INCLUSIÓN, GARANTÍA Y PROTECCIÓN DE DERECHOS FUNDAMENTALES A LA POBLACIÓN LGBTI</t>
    </r>
  </si>
  <si>
    <t xml:space="preserve">Crear y fortalecer espacios de concertación para el análisis y abordaje de problemáticas de la comunidad LGBTI.    </t>
  </si>
  <si>
    <t>N° de espacios de participacion creados</t>
  </si>
  <si>
    <t xml:space="preserve">1 Conformación de la mesa municipal de LGBTI
1 Campaña de inclusión social y prevención a la discriminación a la comunidad LGBT
1 Campaña de sensibilización,  respeto y garantía de derechos humanos.
1 Capacitación y formación en emprendimiento de proyectos productivos
1 Campaña de sensibilización a docentes en el programa de educación sexual para los colegios frente al tema de orientación sexual y LGBT
</t>
  </si>
  <si>
    <t xml:space="preserve">Número Conformación de la mesa municipal de LGBTI
Número Campaña de inclusión social y prevención a la discriminación a la comunidad LGBT
Número Campaña de sensibilización,  respeto y garantía de derechos humanos.
Número Capacitación y formación en emprendimiento de proyectos productivos
Número Campaña de sensibilización a docentes en el programa de educación sexual para los colegios frente al tema de orientación sexual y LGBT
</t>
  </si>
  <si>
    <t>2-8-11-14-01-02-02-0104</t>
  </si>
  <si>
    <t>6) Atención y orientación al 100% a Victimas en todos los hechos victimizantes en articulacion con el sistema de atencion y reparacion integral a victimas</t>
  </si>
  <si>
    <t>Población Desplazada y Víctimas</t>
  </si>
  <si>
    <t xml:space="preserve">9) Atender al 100% de poblacion Victima y desplazadas que solicita servicios atendidos      </t>
  </si>
  <si>
    <t>ATENCIÓN INTEGRAL A VICTIMAS</t>
  </si>
  <si>
    <t>Brindar atención y reparación integral a víctimas del conflicto armado</t>
  </si>
  <si>
    <t>porcentaje de victimas atendidas</t>
  </si>
  <si>
    <t xml:space="preserve">1 Seguimiento a la medida (hogar de paso, personas con red familiar) al 100% de las victimas que lleguen al municipio durante el segundo semestre.                  2 actividades para 50 personas cada una de promoción de la oferta institucional para la inclusión.                  1 Sistema de Monitoreo y evaluación del PARIV formulado                  1 caracterización de víctimas de otros hechos victimizantes diferentes al desplazamiento                        </t>
  </si>
  <si>
    <t>Número  Seguimiento a la medida (hogar de paso, personas con red familiar) al 100% de las victimas que lleguen al municipio durante el segundo semestre.                  Número  actividades para 50 personas cada una de promoción de la oferta institucional para la inclusión.                  Número  Sistema de Monitoreo y evaluación del PARIV formulado               Número caracterización de víctimas de otros hechos victimizantes diferentes al desplazamiento                        O23</t>
  </si>
  <si>
    <t>2-8-11-14-01-02-03-0105</t>
  </si>
  <si>
    <t>7) Mantener la Atención y orientación al 100% de la poblacion desplazada en articulacion con el sistema de atencion y reparacion integral a victimas</t>
  </si>
  <si>
    <t>Población desplazada y Víctimas</t>
  </si>
  <si>
    <t xml:space="preserve">ATENCIÓN INTEGRAL A POBLACIÓN DESPLAZADA </t>
  </si>
  <si>
    <t>Brindar atención y reparación integral a víctimas de desplazamiento</t>
  </si>
  <si>
    <t>porcentaje de personas en codicion de desplazamiento atendidas</t>
  </si>
  <si>
    <t xml:space="preserve">1 Plan de Atención Psicosocial formulado.      100% de personas desplazadas que lleguen durante el 2 semestre y victimas con valoracion social y perfil sociofamiliar.  100% de seguimiento a la articulacion de las personas desplazadas al SNARIV                    
1 Plan de contingencia formulado
1 Plan de Prevención y Protección de Derechos Humanos formulado.  2 jornadas de prevencion y proteccion de derechos humanos.             2 jornadas de capacitacion a familias con NNA en prevencion de abuso sexual y violencia intrafamiliar    
2 reuniones del Comité Territorial de Justicia Transicional.
6 reuniones de los Subcomités de prevención y protección a las Víctimas del conflicto Armado,  Subcomité de Atención y asistencia a Víctimas.  y subcomité reparación a víctimas.
1 actividad lúdica para integrantes de 6 organizaciones de desplazados.    
2 reuniones con representantes de organizaciones de desplazados
1 Mesa de participación de Víctimas conformada
1 Sistema de Monitoreo y evaluación del PIU formulado
2 reuniones con enlaces institucionales para el mejoramiento del PIU
2 reuniones con el equipo interinstitucional de la UAO
1 caracterizacion de organizaciones de poblacion desplazada y victima  8 organizaciones de poblacion desplazada y/o victima con fortalecimiento 100% de personas incluidas por DPS en el segundo semestre por desplazadas y victimas remitidas a organizaciones de victimas y desplazadas.        1 campaña de promocion              para la organizacion y/o vinculacion a organizaciones </t>
  </si>
  <si>
    <t xml:space="preserve">Número Plan de Atención Psicosocial formulado.      100% de personas desplazadas que lleguen durante el Número semestre y victimas con valoracion social y perfil sociofamiliar.  100% de seguimiento a la articulacion de las personas desplazadas al SNARIV                    
Número Plan de contingencia formulado
Número Plan de Prevención y Protección de Derechos Humanos formulado. Número jornadas de prevencion y proteccion de derechos humanos.      Número jornadas de capacitacion a familias con NNA en prevencion de abuso sexual y violencia intrafamiliar    
Número reuniones del Comité Territorial de Justicia Transicional.
Número reuniones de los Subcomités de prevención y protección a las Víctimas del conflicto Armado,  Subcomité de Atención y asistencia a Víctimas.  y subcomité reparación a víctimas.
Número actividad lúdica para integrantes de 6 organizaciones de desplazados.    
Número reuniones con representantes de organizaciones de desplazados
Número Mesa de participación de Víctimas conformada
Número Sistema de Monitoreo y evaluación del PIU formulado
Número reuniones con enlaces institucionales para el mejoramiento del PIU
Número reuniones con el equipo interinstitucional de la UAO
Número caracterizacion de organizaciones de poblacion desplazada y victima  Número organizaciones de poblacion desplazada y/o con fortalecimiento 100% de personas incluidas en el segundo semestre por desplazadas y victimas remitidas a organizaciones de victimas y desplazadas.       Número campaña de promocion              para la organizacion y/o vinculacion a organizaciones </t>
  </si>
  <si>
    <t>2-8-11-14-01-02-03-0106</t>
  </si>
  <si>
    <t>8) Implementar y articular en un 40% la poliltica publica de discapacidad  desde el enfoque de derechos para la poblacion con discapacidad, promoviendo su organización y participacion social.</t>
  </si>
  <si>
    <t>Población con discapacidad</t>
  </si>
  <si>
    <t>10) Atender, asesorar y/o capacitar a 2200  personas en condicion de discapacidad a traves de un programa de atención que articule las organizaciones que trabajan con y para la Discapacidad fortalecidas</t>
  </si>
  <si>
    <r>
      <rPr>
        <b/>
        <sz val="10"/>
        <color indexed="8"/>
        <rFont val="Arial"/>
        <family val="2"/>
      </rPr>
      <t>PUNTO DE APOYO -</t>
    </r>
    <r>
      <rPr>
        <sz val="10"/>
        <color indexed="8"/>
        <rFont val="Arial"/>
        <family val="2"/>
      </rPr>
      <t>FORTALECIMIENTO A LAS ORGANIZACIONES QUE TRABAJAN CON Y PARA LA DISCAPACIDAD Y  ATENCIÓN A LA POBLACIÓN DISCAPACITADA</t>
    </r>
  </si>
  <si>
    <t xml:space="preserve">
Propiciar la atencion y la Inclusión social de las personas con Discapacidad.</t>
  </si>
  <si>
    <t>N° de personas atendidas</t>
  </si>
  <si>
    <t xml:space="preserve">1 campaña para la recepcion de donaciones de ayudas tecnicas y complementarias para poblacion en condicion de discapacidad para centro de acopio               2 mesas de trabajo para articulacion de centro de acopio 18 visitas de caracterizacion a organizaciones que trabajan con y para la discapacidad        450  personas atendidas en orientación y direccionamiento permanente. 
20 visitas domiciliarias.
30 elementos ortopédicos para población con discapacidad.
1 foro sobre los derechos de las personas con discapacidad
1 Taller para Cuidadores de personas con discapacidad
25 ayudas complementarias para personas con discapacidad.
1 celebración del día blanco 
3 proyectos productivos apoyados                4 talleres ocupacionales de autogeneracion de empleos e ingresos para jovenes con discapacidad del muncipio de Armenia.  Gestion de 1 programa de acompañamiento y mercadeo social  a proyectos productivos  a organizaciones   </t>
  </si>
  <si>
    <t xml:space="preserve">Número campaña para la recepcion de donaciones de ayudas tecnicas y complementarias para poblacion en condicion de discapacidad para centro de acopio               Número mesas de trabajo para articulacion de centro de acopio Número visitas de caracterizacion a organizaciones que trabajan con y para la discapacidad        Número personas atendidas en orientación y direccionamiento permanente. 
Número visitas domiciliarias.
Número elementos ortopédicos para población con discapacidad.
Número foro sobre los derechos de las personas con discapacidad
Número Taller para Cuidadores de personas con discapacidad
Número ayudas complementarias para personas con discapacidad.
Número celebración del día blanco 
Númeroproyectos productivos apoyados               Número talleres ocupacionales de autogeneracion de empleos e ingresos para jovenes con discapacidad del muncipio de Armenia.  Gestion de Número programa de acompañamiento y mercadeo social  a proyectos productivos  a organizaciones   </t>
  </si>
  <si>
    <t>2-8-11-14-01-02-04-0107</t>
  </si>
  <si>
    <t>SGP</t>
  </si>
  <si>
    <t xml:space="preserve">11) Garantizar la participacion en la implementacion y articulacion  de la politica publica de 15 organizaciones que trabajan con y para la discapacidad  </t>
  </si>
  <si>
    <r>
      <rPr>
        <b/>
        <sz val="10"/>
        <color indexed="8"/>
        <rFont val="Arial"/>
        <family val="2"/>
      </rPr>
      <t xml:space="preserve">ES CUESTIÓN DE TODOS - </t>
    </r>
    <r>
      <rPr>
        <sz val="10"/>
        <color indexed="8"/>
        <rFont val="Arial"/>
        <family val="2"/>
      </rPr>
      <t>Política pública de discapacidad (prevención mitigación y superación de la discapacidad)</t>
    </r>
  </si>
  <si>
    <t>Implementar la Política pública de Discapacidad en el Municipio de Armenia</t>
  </si>
  <si>
    <t xml:space="preserve">3 Mesas con representantes de la población discapacitada para la socialización de la Política pública de discapacidad 
1 Diseño de Implementación  de la Política Pública
2 mesas interinstitucionales para implementación de la política Publica de Discapacidad            1 seguimiento  a la implementacion de la politica en entidades privadas                 1 capacitacion a organizaciones de poblacion en condicion de desplazamiento para el acompañamiento a la implementacion de la politica publica </t>
  </si>
  <si>
    <t xml:space="preserve">Número Mesas con representantes de la población discapacitada para la socialización de la Política pública de discapacidad 
Número Diseño de Implementación  de la Política Pública
Número mesas interinstitucionales para implementación de la política Publica de Discapacidad           Número seguimiento a a la implementacion de la politica en entidades privadas                 Número capacitaciones a organizaciones de poblacion en condicion de desplazamiento para el acompañamiento a la implementacion de la politica publica </t>
  </si>
  <si>
    <t>2-8-11-14-01-02-04-0108</t>
  </si>
  <si>
    <t>PROPIOS SGP</t>
  </si>
  <si>
    <t xml:space="preserve">9) Implementar un programa para la atención Humanitaria  de Habitantes de Calle.                                 </t>
  </si>
  <si>
    <t>Población habitante de la calle</t>
  </si>
  <si>
    <t xml:space="preserve">12) Atender el  30%  de habitantes de la calle a traves de un programa de atencion humanitaria </t>
  </si>
  <si>
    <r>
      <rPr>
        <b/>
        <sz val="10"/>
        <color indexed="8"/>
        <rFont val="Arial"/>
        <family val="2"/>
      </rPr>
      <t>UNA MANO AMIGA -</t>
    </r>
    <r>
      <rPr>
        <sz val="10"/>
        <color indexed="8"/>
        <rFont val="Arial"/>
        <family val="2"/>
      </rPr>
      <t xml:space="preserve">
Atención Humanitaria de Habitantes de Calle</t>
    </r>
  </si>
  <si>
    <t xml:space="preserve">Propiciar atencion y acciones de inclusión social que permitan a los habitantes de calle mejorar sus condiciones de vida.  </t>
  </si>
  <si>
    <t>porcentaje de habitantes de la calle atendidos</t>
  </si>
  <si>
    <t xml:space="preserve"> Conformacion de  1  red institucional, desde la identificacion de entidades o fundaciones u organizaciones que trabajan con y para los habitantes de la calle. (Mesas de Trabajo). 
2 Jornada de atención  para habitantes de calle cada 1 con 300                                                         50 habitantes  de la calle en atención u orientación.           25 habitantes de calle con retorno a su ciudad de origen.                 1 campaña de recepcion de ayudas para habitantes de calle y no limosna                500 atenciones en hogar de paso  a habitantes de calle                                                                         
1 campaña de prevencion de SPA y VIH </t>
  </si>
  <si>
    <t xml:space="preserve"> conformacion de
Número  red institucional,desde la identificacion de entidades o fundaciones u organizaciones que trabajan con y para los habitantes de la calle. (Mesas de Trabajo). 
Número Jornada de atención  para habitantes de calle cada 1 con 300                                                       
Número habitantes  de la calle en atención u orientación.           
Número habitantes de calle con retorno a su ciudad de origen.             
Númerocampaña de recepcion de ayudas para habitantes de calle y no limosna             
Número atenciones en hogar de paso  a habitantes de calle                                                                         
Número campaña de prevencion de SPA y VIH</t>
  </si>
  <si>
    <t>2-8-11-14-01-02-05-0109</t>
  </si>
  <si>
    <t>10) Atender el 30%  de adultos mayores priorizando los mas vulnerables para el Mejoramiento de la calidad de vida de los adultos mayores a través de  la corresponsabilidad en el cuidado y proteccion,  desde el enfoque de derechos y grantizando su participacion y el Fortalecimiento de los Centros de Bienestar del Adulto Mayor y los  Centros vida como una estrategia de protección de los adultos mayores</t>
  </si>
  <si>
    <t>Adulto Mayor</t>
  </si>
  <si>
    <t>13) Atender a 6000 Adultos mayores que se encuentran en situación vulnerable.</t>
  </si>
  <si>
    <r>
      <rPr>
        <b/>
        <sz val="10"/>
        <color indexed="8"/>
        <rFont val="Arial"/>
        <family val="2"/>
      </rPr>
      <t>ENLACES</t>
    </r>
    <r>
      <rPr>
        <sz val="10"/>
        <color indexed="8"/>
        <rFont val="Arial"/>
        <family val="2"/>
      </rPr>
      <t xml:space="preserve"> - 
Inclusión o reintegración familiar comunitaria y social del adulto mayor </t>
    </r>
  </si>
  <si>
    <t xml:space="preserve">Promover la atencion,  inclusión  familiar, comunitaria y social de las personas mayores, desde el principio de la corresponsabilidad.  </t>
  </si>
  <si>
    <t>n° de atenciones</t>
  </si>
  <si>
    <t>4 acompañamiento a entregas del subsidio PPSAM para 2.809 adultos mayores cada una.  
6 acompañamiento a  entregas de RPP del programa Nacional de Alimentación 
5600 personas en atención u orientación
20  grupos de adultos mayores fortalecidos  a través de capacitación en intrevnecion comunitariaria y gerotologica. (autoestima, abuso y gimnasia psicofisica, redes de apoyo para la convivencia familiar, sexualidad en la vejez autocuidado) 
6 reuniones de acompañamiento al cabildo municipal
2 Actividades de encuentros intergeneracionales en los grupos de adulto mayor
1 reinado del adulto mayor
2 talleres de fortalecimiento al cabildo municipal en redes de apoyo social y familiar 
Apoyo a 3 actividades de uso del tiempo libre a los grupos de adulto mayor.
Apoyar y acompañar 5  actividades realizadas en el Centro Social con Adultos Mayores.
1 campaña de inclusion familiar y comunitaria de los adultos mayores</t>
  </si>
  <si>
    <t>Número acompañamiento a entregas del subsidio PPSAM para 2.809 adultos mayores cada una.  
Número acompañamiento a  entregas de RPP del programa Nacional de Alimentación 
Número personas en atención u orientación
Número  grupos de adultos mayores fortalecidos  a través de capacitación en intrevnecion comunitariaria y gerotologica. (autoestima, abuso y gimnasia psicofisica, redes de apoyo para la convivencia familiar, sexualidad en la vejez autocuidado) 
Número reuniones de acompañamiento al cabildo municipal
Número Actividades de encuentros intergeneracionales en los grupos de adulto mayor
Número reinado del adulto mayor
Número talleres de fortalecimiento al cabildo municipal en redes de apoyo social y familiar 
Apoyo a Número actividades de uso del tiempo libre a los grupos de adulto mayor.
Apoyar y acompañar Número actividades realizadas en el Centro Social con Adultos Mayores.
Número campaña de inclusion familiar y comunitaria de los adultos mayores</t>
  </si>
  <si>
    <t>2-8-11-14-01-02-06-0110</t>
  </si>
  <si>
    <t xml:space="preserve">14) Crear y fortalecer  2 Centros vida 
Fortalecer 6 CBA para atencion de  Adultos mayores  vulnerablesa través de la transferencia de la Estampilla para el Bienestar de Adulto Mayor
</t>
  </si>
  <si>
    <t>FORTALECIMIENTO A CENTROS DE BIENESTAR DEL ADULTO MAYOR (CBA) Y CENTROS VIDA</t>
  </si>
  <si>
    <t xml:space="preserve">Fortalecer los centros de bienestar del adulto mayor y los centros vida para mejorar las condiciones de vida de los adultos mayores </t>
  </si>
  <si>
    <t>N° CBA y centros vida fortalecidos</t>
  </si>
  <si>
    <t xml:space="preserve">6 centros de bienestar del adulto mayor con seguimiento bimensual
1 Encuentro de Directores de CBA para compartir experiencias
6 CBA con trasferencias de recursos de estampillas para el Bienestar del adulto mayor
1 Centros vida  con seguimiento
85 adultos mayores con atencion desde centro vida </t>
  </si>
  <si>
    <t xml:space="preserve">Número centros de bienestar del adulto mayor con seguimiento bimensual
Número Encuentro de Directores de CBA para compartir experiencias
Número CBA con trasferencias de recursos de estampillas para el Bienestar del adulto mayor
Número Centros vida  con seguimiento
Numero de atenciones en centro vida </t>
  </si>
  <si>
    <t>2-8-11-14-01-02-06-0111</t>
  </si>
  <si>
    <t>ESMPILLA</t>
  </si>
  <si>
    <r>
      <t>11) Implementar 1 programa para la deteccion y prevencion de problematicas sociales asociadas a la familia</t>
    </r>
    <r>
      <rPr>
        <u/>
        <sz val="10"/>
        <color indexed="10"/>
        <rFont val="Arial"/>
        <family val="2"/>
      </rPr>
      <t>, prevención de la violencia basada en género, la mujer y la violencia intrafamiliar a través del observatorio social.</t>
    </r>
  </si>
  <si>
    <t>Prevención  de problemáticas asociadas a la familia</t>
  </si>
  <si>
    <t>15) Crear y fortalecer un Observatorio Social para deteccion y prevencion de problematicas sociales asociadas a la familia: la prevencion de embarazos en adolescentes, campañas de erradicacion de peores formas de trabajo infantil, prevencion a la vinculacion al conflicto generado por grupos al margen de la ley y/o actividades perjudiciales, prevencion consumo SPA. Entre otros.</t>
  </si>
  <si>
    <r>
      <rPr>
        <b/>
        <sz val="10"/>
        <color indexed="8"/>
        <rFont val="Arial"/>
        <family val="2"/>
      </rPr>
      <t>OBSERVATORIO SOCIAL -</t>
    </r>
    <r>
      <rPr>
        <sz val="10"/>
        <color indexed="8"/>
        <rFont val="Arial"/>
        <family val="2"/>
      </rPr>
      <t>Implementación de Instrumentos para la detección y prevención de problematicas asociadas a la familia y Dinamización del Consejo de Política Social</t>
    </r>
  </si>
  <si>
    <t>Atender problemáticas sociales relevantes de las familias de armenia</t>
  </si>
  <si>
    <t xml:space="preserve">N° de atenciones </t>
  </si>
  <si>
    <t xml:space="preserve">1observatorio social  articulado         1 link en pagina web de la alcaldia para el observatorio                       3000 NNA participantes de programa de prevencion de consumo de SPA (alerta temprana) </t>
  </si>
  <si>
    <t xml:space="preserve">Número de observatorio social  en articulacion         Número link en pagina web de la alcaldia para el observatorio                      Número NNA participantes de programa de prevencion de consumo de SPA (alerta temprana) </t>
  </si>
  <si>
    <t>2-8-11-14-01-02-07-0112</t>
  </si>
  <si>
    <t>PROPIOS ULTIMAS DOCEAVAS SGP</t>
  </si>
  <si>
    <t>EJE TEMATICO 3
ARMENIA INCLUYENTE Y PARTICIPATIVA/ 3.2 ARMENIA PARTICIPATIVA</t>
  </si>
  <si>
    <t xml:space="preserve">17) Incrementar en un 10% la cobertura de apoyo a organizaciones comunitarias para el Fortalecimiento del vinculo con los lideres comunales y su reconocimiento activo en el analisis de las dinamicas sociales y participativas </t>
  </si>
  <si>
    <t>Fortalecimiento de la organización social y comunitaria.</t>
  </si>
  <si>
    <t xml:space="preserve">25)  Una Unidad de Participación Ciudadana y Desarrollo Local creada y operando . </t>
  </si>
  <si>
    <t>FORTALECIMIENTO DE LA UNIDAD DE PARTICIPACIÓN CIUDADANA Y DESARROLLO LOCAL</t>
  </si>
  <si>
    <t>Promover y fortalecer los espacios de participación en torno a la construcción, seguimiento y control del plan de desarrollo municipal</t>
  </si>
  <si>
    <t>Numero de unidades creadas y fortalecidas</t>
  </si>
  <si>
    <t>Cración Oficial de la Unidad de Participaciòn Ciudadana y Desarrollo Local, 5 Capacitaciones en procesos comunales y barriales. 2 asociaciones de JAC aconpañadas y apoyadas en los procesos comunitarios. Atenciòn y orientaciòn a 400 dignatarios de JAC, Jueces de Paz, Vocales de control de servicios publicos, Veedores y contralores Comunitarios. 3 asambleas generales de JAC.</t>
  </si>
  <si>
    <t xml:space="preserve">Número unidad de participacion creada y operando                 Número Capacitaciones en procesos comunales y barriales. Número asociaciones de JAC aconpañadas y apoyadas en los procesos comunitarios. Número Atenciòn y orientaciòn a  dignatarios de JAC. Número asambleas generales de JAC. Número campaña de vinculacion de otras organziaciones sociales a la unidad </t>
  </si>
  <si>
    <t>2-8-11-16-02-01-02-0117</t>
  </si>
  <si>
    <t xml:space="preserve">26) Atender, con asesoria y/o capacitacion a los 79 ediles de las JAL . Para fortalecer las Juntas Administradoras Locales  </t>
  </si>
  <si>
    <t>APOYO A LA GESTIÓN DE LAS JUNTAS ADMINISTRADORAS LOCALES - JAL</t>
  </si>
  <si>
    <t xml:space="preserve">Fortalecer y promover la actividad que desempeñan las JAL con la finalidad de mejorar su organización y promover en mayor intensidad la participación de la comunidad de los diferentes barrios del municipio, generando proyectos de interés y desarrollo común. </t>
  </si>
  <si>
    <t>N° de atenciones</t>
  </si>
  <si>
    <t xml:space="preserve">3  capacitaciones de 120 horas cada uno temas (Planeaciòn y elaboración de proyectos productivos, planes de negocios, medio ambiente, gestión del riesgo, Control a la gestiòn publica.) 11 reuniones de presupuesto participativo 2012- 2013. 1 acompañamiento y  apoyo reforma del acuerdo 007 de 1997. 3 asambleas generales. 1 una jornada ludica de integraciòn y evaluaciòn del año en curso  </t>
  </si>
  <si>
    <t>Número capacitaciones . Número reuniones de presupuesto participativo 2012- 2013. Número acompañamiento y  apoyo reforma del acuerdo 007 de 1997 Número asambleas generales.             Número integraciòn  y jornada ludico y evaluaciòn del año en curso.</t>
  </si>
  <si>
    <t>2-8-11-16-02-01-02-0118</t>
  </si>
  <si>
    <t xml:space="preserve">27) Implementar al 100% el sistema local  de planeacion comunitaria .para fortalecer los  Procesos de participación </t>
  </si>
  <si>
    <t>FORTALECIMIENTO DE MECANISMOS DE PARTICIPACIÓN COMUNITARIA</t>
  </si>
  <si>
    <t xml:space="preserve">FORTALECER LOS MECANISMOS DE PARTICIPACION COMUNITARIA Y SOCIAL </t>
  </si>
  <si>
    <t>6 reuniones del CODELPA para la formulación y seguimiento a los planes de desarrollo Comunales. 11  Reuniones de Presupuesto Participativo 2012. 50 asesorias en atención y orientación en  diferentes temas. Encuentro intercambio de experiencias 10 Comunas y el corregimiento el Caimo.</t>
  </si>
  <si>
    <t>Número de reuniones del CODELPA para la formulación y seguimiento a los planes de desarrollo Comunales. Número  Reuniones de Presupuesto Participativo 2012. Número asesorias en atención y orientación en  diferentes temas. Número Encuentro intercambio de experiencias 10 Comunas y el corregimiento el Caimo.</t>
  </si>
  <si>
    <t>2-8-11-16-02-01-02-0119</t>
  </si>
  <si>
    <t>Fortalecer la práctica del Presupuesto Participativo como mecanismo de inclusión a través de las JAC y las JAL en cumplimiento al Acuerdo 001 de2011.</t>
  </si>
  <si>
    <t xml:space="preserve">porcentaje de ejecucion presupuesto participativo  </t>
  </si>
  <si>
    <t>11 reuniones de Presupuesto Participativo 2012. Acompañamiento y apoyo en los 6 proyectos validados por comuna en presupuesto participativo, seguimiento a estos procesos.</t>
  </si>
  <si>
    <t>Número reuniones de Presupuesto Participativo 2012. Número Aconpañamiento y apoyo en los proyectos validados por comuna en presupuesto participativo.</t>
  </si>
  <si>
    <t>SECRETARÍA DE SALUD</t>
  </si>
  <si>
    <t>EJE TEMATICO 2
ARMENIA SOCIAL/ 2.2 ARMENIA UNA FAMILIA SANA</t>
  </si>
  <si>
    <t>ASEGURAMIENTO</t>
  </si>
  <si>
    <t>Afiliación al Sistema General de Seguridad Social en Salud- SGSSS (Reg. Contributivo- Subsidiado- Especiales) de la población residente en el municipio de Armenia, con identificación y priorización para la afiliación al régimen subsidiado y socialización de los derechos y deberes dentro del SGSSS.</t>
  </si>
  <si>
    <t>Promoción de la afiliación al SGSSS, Identificación y priorización de la población a afiliar  al régimen subsidiado , Gestión y uso eficiente de los cupos del Régimen subsidiado</t>
  </si>
  <si>
    <t>1)  El 94% de la Población afiliada dentro del SGSSS.
2)  Promoción de derechos y deberes dentro del SGSSS en 2.000 personas
3) % de la  Base de datos actualizada con identificación y priorización de la población  a afiliar.</t>
  </si>
  <si>
    <t>ARMENIA ASEGURADA EN SALUD</t>
  </si>
  <si>
    <t>1)Número de personas afiliadas al SGSSS/ población total (292.052)
2)Número de personas  sensibilizadas en derechos y deberes/ 600 programados anuales                                     
3) Base de datos de población apta para la afiliación según Listado Censal - LC y Sisben/ total de población que cumplen requisitos</t>
  </si>
  <si>
    <t>1)  93% 
2) 400 personas sensibilizadas.
3) 100%</t>
  </si>
  <si>
    <t>94% de la poblacion dentro de SGSSSS</t>
  </si>
  <si>
    <t>Cobertura de Afiliacion al SGSSS</t>
  </si>
  <si>
    <t>2-8-10-02-01-01-01-0254</t>
  </si>
  <si>
    <t>LUZ MARINA CORREAL BARRIOS</t>
  </si>
  <si>
    <t>Promoción de los mecanismos administrativos para garantizar el flujo de recursos, calidad de base de datos de afiliados y seguimiento al aseguramiento en la ciudad.</t>
  </si>
  <si>
    <t>Gestión financiera del giro de los recursos, Adecuación tecnológica y recurso humano para la administración de la afiliación en el municipio, Administración de bases de datos de afiliados, vigilancia y control del aseguramiento</t>
  </si>
  <si>
    <t>100% Base de datos del régimen subsidiado depurada, actualizada y con mantenimiento.
 Gestión de los Recursos para la sostenibilidad financiera del aseguramiento del régimen subsidiado apropiado en el presupuesto del municipio y disponible durante la ejecución de los recursos del régimen subsidiado.
Gestión de los recursos para la sostenibilidad financiera de las personas pobres no afiliadas (vinculadas) apropiadas en el presupuesto del municipio</t>
  </si>
  <si>
    <t>GARANTIA Y EFICIENCIA DEL ASEGURAMIENTO</t>
  </si>
  <si>
    <t>1) Número de cruces realizados para depurar  y actualizar la base de datos del régimen subsidiado/ meses del año(11).
2) 100% de recursos requeridos con disponibilidad presupuestal y financiera del asegurado.
                                                                                          3) 100% de recursos requeridos con disponibilidad presupuestal y financiera del vinculado</t>
  </si>
  <si>
    <t>1) 100% de la base de datos del regimen subsidiado depurada. 
2) 100%
3) 100%</t>
  </si>
  <si>
    <t>Gestion del flujo de los recursos del Reg subsidiado</t>
  </si>
  <si>
    <t>2-8-10-02-01-01-02-0255</t>
  </si>
  <si>
    <t>Contribución a la garantía del aseguramiento en régimen subsidiado a la población pobre y vulnerable  del municipio. (SISBEN III menor  a 51.57 puntos, LC )</t>
  </si>
  <si>
    <t>Celebración de los contratos de aseguramiento</t>
  </si>
  <si>
    <t>Garantizar la continuidad del aseguramiento en salud en régimen subsidiado del 100% de las personas validadas por la Base Única de Datos de Afiliados (BDUA).</t>
  </si>
  <si>
    <t>SUBSIDIO A LA DEMANDA</t>
  </si>
  <si>
    <t xml:space="preserve">% de Continuidad de Aseguramiento en Salud  en el régimen subsidiado.   </t>
  </si>
  <si>
    <t>%de continuidad de Aseguramiento en Salud</t>
  </si>
  <si>
    <t>2-8-10-02-01-01-03-0256</t>
  </si>
  <si>
    <t xml:space="preserve"> Contribución a la garantía del acceso a los servicios de bajo nivel de complejidad a la población pobre y vulnerable  no asegurada del municipio, con recursos de oferta.</t>
  </si>
  <si>
    <t xml:space="preserve">Garantizar al 100% de las personas pobres y vulnerables no aseguradas identificadas mediante SISBEN o Listado Censal  con acceso a la prestación de servicios de salud de baja complejidad </t>
  </si>
  <si>
    <t>SUBSIDIO A LA OFERTA</t>
  </si>
  <si>
    <t>Número de personas con acceso al servicio de salud de baja complejidad, no aseguradas / Número de personas según SISBEN y Listado Censal,  no aseguradas</t>
  </si>
  <si>
    <t>Garantia de acceso a los servicios de baja complejidad a la poblacion pobre no afiliada</t>
  </si>
  <si>
    <t>2-8-10-02-01-01-03-0257</t>
  </si>
  <si>
    <t>Régimen subsidiado con interventoria y/o auditoria</t>
  </si>
  <si>
    <t>Interventoría de los contratos del régimen subsidiado</t>
  </si>
  <si>
    <t xml:space="preserve">100% de las EPSS, auditadas. </t>
  </si>
  <si>
    <t>INTERVENTORÍA DE LOS CONTRATOS DEL RÉGIMEN SUBSIDIADO</t>
  </si>
  <si>
    <t>Número de EPSS auditadas/ Número de EPSS inscritas (4).</t>
  </si>
  <si>
    <t>Cobertura  de EPSS auditadas</t>
  </si>
  <si>
    <t>2-8-10-02-01-01-04-0258</t>
  </si>
  <si>
    <t>PRESTACIÓN Y DESARROLLO DE SERVICIOS DE SALUD</t>
  </si>
  <si>
    <t>Mejoramiento de  la accesibilidad  efectiva de la población a los servicios  de salud con satisfacción por la calidad percibida</t>
  </si>
  <si>
    <t>Mejoramiento de la accesibilidad, calidad y eficiencia de la prestación  de los servicios de salud y sostenibilidad financiera de las IPS públicas</t>
  </si>
  <si>
    <t>SERVICIOS DE  SALUD CALIDOS Y SIN  BARRERAS</t>
  </si>
  <si>
    <t>1) 100 %  de la población no asegurada  con contrato de prestación de servicios de bajo nivel de complejidad legalizado.
2) 100%  de la población asegurada en Régimen Subsidiado con contratos de prestación de servicios legalizados.
3)100% de niños  menores de 19 años no asegurados que se les garantiza el acceso al servicio de salud.
4) 100% de niños menores de 19  años  asegurados que se les garantiza el acceso a servicios de  salud  
5) 100% de niños menores de 5 años no asegurados que se les garantiza el acceso a servicios de  salud                                   
6) 100% de niños menores de 5 años asegurados que se les garantiza el acceso a servicios de  salud  
7) Número de encuestas  realizadas/Número de encuestas programadas
8) Número de visitas  de seguimiento  a la prestación de servicios realizadas a la ESE Red salud/ 2
9)Número de IPS públicas visitadas que tienen Plan de Auditoría para el Mejoramiento de la Calidad-PAMEC y seguimiento/Número de IPS  visitadas
10) Número de Peticiones Quejas y Reclamos recibidas gestionadas/ Total recibidas.
11) 100% de seguimiento a  los usuarios que requirieron referencia desde la baja complejidad. (Red salud ESE)</t>
  </si>
  <si>
    <t>1) 100% 
2) 100%
3) 100%
4) 100%
5) 100%
6) 100%
7) 2 mediciones al año.
8) sin dato
9) sin dato
10) 100%
11) sin dato</t>
  </si>
  <si>
    <t>Satisfaccion del usuario</t>
  </si>
  <si>
    <t>Sin dato</t>
  </si>
  <si>
    <t>SALUD PÚBLICA</t>
  </si>
  <si>
    <t>13)  Mejoramiento de las condiciones de salud de la infancia, previniendo los riesgos de enfermar y morir por causas evitables, además de fomentar  entornos más  favorables para los niños y niñas.</t>
  </si>
  <si>
    <t xml:space="preserve">ACCIONES DE PROMOCION DE LA SALUD Y CALIDAD DE VIDA </t>
  </si>
  <si>
    <t>32) Mantener la tasa de mortalidad en menores de 1 año, por debajo de 10 por 1.000 nacidos vivos, 33) Mantener la tasa de mortalidad en menores de 5 años, por debajo de 108 por 100.000 nacidos vivos. 34)  Introducir la estrategia Atención Integral Enfermedades Prevalentes de la Infancia-AIEPI en las instituciones que albergan la primera infancia, cubriendo 7.000 niños, 35) Conformación de 1 equipo básico de salud para fortalecimiento y capacitación, con entrega de insumos a grupos comunitarios para estrategia de APS en la gestación y primera infancia: Vigilando control prenatal, recién nacido de bajo peso, Cy D, signos de alarma. 36) Levantar linea de base en el cumplimiento de guías para detección de hipotiroidismo congénito en los nacidos vivos en el Municipio por cada una de las EPS. 37)  Desarrollar competencias de los individuos, familias, instituciones y comunidad en la prevención y control de las enfermedades  prevalentes de la infancia, a través de la capacitación y asistencia técnica: 1.800 personas cubiertas. 38)  Asistencia  técnica a las EPS sobre  los beneficios del  programa canguro en el caso de los recién nacidos de bajo peso  en el Municipio de Armenia.</t>
  </si>
  <si>
    <t xml:space="preserve">NIÑOS SANOS </t>
  </si>
  <si>
    <t xml:space="preserve"> Mejoramiento de las condiciones de salud de la infancia, previniendo los riesgos de enfermar y morir por causas evitables, además de fomentar  entornos más  favorables para los niños y niñas.</t>
  </si>
  <si>
    <t>tasa de mortalidad en menores de un año x 1.000, tasa de mortalidad en menores de 5 años x 1.000</t>
  </si>
  <si>
    <t>10 x 1.000 nv</t>
  </si>
  <si>
    <t xml:space="preserve">mantener la tasa </t>
  </si>
  <si>
    <t xml:space="preserve">Introducir la estrategia AIEPI en las instituciones que albergan la primera infancia cubirnedo a 1.000 niños, Desarrollar competencias en prevencion y control de de las enfermedades prevalentes de la infancia a 250 personas, Conformacion de 1 equipo básico de salud para fortalecimiento y capacitación, levantar linea de base en elo cumplimiento de las guías para detección de hipotiroidismocongénitoen los nacidos vivos por cada una de las eps, Dar asistencia técnica a las EPS sobre los beneficios del programa canguro en el caso de los recién nacidos de bajo perso en el Municipio de Armenia </t>
  </si>
  <si>
    <t>Julio-diciembre 2012</t>
  </si>
  <si>
    <t xml:space="preserve">% niños cubiertos con la estrategiaAIEPI, personal capacitado / personal programado,  grupo básico conformado y en funcionamiento, % de cumplimiento de la guía para la detección del hipotiroidismo congénito, % EPS cubiertas con asistencia técnica en el programa canguro </t>
  </si>
  <si>
    <t>no hay dato</t>
  </si>
  <si>
    <t>1.000 niños cubiertos, 250 perssonas capacitadas, 1 grupo básico conformado, Recoleccion de información, 4 EPS cubiertas con  asistencia técnica</t>
  </si>
  <si>
    <t>2-8-10-02-01-03-01-0260</t>
  </si>
  <si>
    <t>LUZ GENY GUTIERREZ VALENCIA</t>
  </si>
  <si>
    <t>14) Mejorar las condiciones de salud de la infancia y grupos focalizados previniendo los riesgos de enfermar y morir por ENFERMEDADES INMUNOPREVENIBLES</t>
  </si>
  <si>
    <t>39)  Lograr coberturas útiles de vacunación con los biológicos del PAI 95%</t>
  </si>
  <si>
    <t>ARMENIA POR LA VACUNACIÓN</t>
  </si>
  <si>
    <t>Mejorar las condiciones de salud de la infancia y grupos focalizados previniendo los riesgos de enfermar y morir por ENFERMEDADES INMUNOPREVENIBLES</t>
  </si>
  <si>
    <t>Lograr cobertudas útiles de vacunación con lo biológicos del PAI 95%</t>
  </si>
  <si>
    <t>Realizar asistencia técnica a las EPS , Realizar asistencia técnica a las IPS , Realizar 4 jornadas de vacunación 1 Municipal y 3 Nacionales, según lineamiento del MPS</t>
  </si>
  <si>
    <t>#de EPS visitadas / # de EPS programadas, # de IPS visitadas / 3 de IPS programadas, # de jornadas ejecutadas/ # de jornadas programadas</t>
  </si>
  <si>
    <t>2-8-10-02-01-03-01-0261</t>
  </si>
  <si>
    <t>15) Promover  el mejoramiento de  salud sexual y reproductiva  en  la población y gestionar  el mejoramiento de los indicadores relacionados</t>
  </si>
  <si>
    <t xml:space="preserve">40)  Contribuir a la reducción de la mortalidad materna evitable
41) Contribuir a la disminuciòn o mantener  la tasa de mortalidad perinatal, por debajo del 15 por 1000 nacidos vivos.                                                                                                                                                         
42) Monitorear la captación temprana de la gestante durante el primer trimestre  del embarazo, pasado del 70% al 80%.
43)  Monitoreo y seguimiento de mínimo 4 controles prenatales  en cada mujer que llega a parto  44) Seguimiento al proceso de la gestión del riesgo materno fetal en el 100% de las EPS.
45) Mantener actualizado el indicador tasa de fecundidad general y global para el municipio.
46) Contribuir a la reducción del porcentaje de mujeres de 15 a 19 años que han sido madres.  47) Contribuir a mantener  el Inidicador de la tasa de mortalidad por cánceR de Cuello Uterino EN 6,01 POR 100.000 MUJERES.
48) Seguimiento a la cobertura   del tamizaje de Cáncer de Cuello uterino  en la red de servicios, pasando del 80% al 82%.
49) Levantar línea de base en la oportunidad para realizar tamizaje para cáncer de mama de acuerdo al POS. 50) Monitorear la Cobertura de antirretrovirales   en Armenia linea de base 97%.
51) Mantener actualizado el Indicador de Sifilis Congenita l mediente la gestiòn de adeherencia al protocolo en la Red de servicios.
52) Lograr el cumplimiento de la notificación obligatoria, Plan de análisis de los eventos: Sífilis Gestacional, Congénita, VIH/SIDA
</t>
  </si>
  <si>
    <t>SEXUALIDAD  SANA</t>
  </si>
  <si>
    <t>Promover el mejoramiento de salud sexual y reproductiva en la poblacion y gestionar el mejoramiento de los indicadores relacionados, disminuir o mantener la atasa de mortallidad  perinatal por debajo de 15 x 1.000NV</t>
  </si>
  <si>
    <t>1)Reducir en un punto la mortalidad materna evitable por cada 100.000 NV pasando de 35 a 34 por cada 100.000NV   2) disminuir o mantener la atasa de mortallidad  perinatal por debajo de 15 x 1.000NV</t>
  </si>
  <si>
    <t>35 x 100.000, 15x1.000</t>
  </si>
  <si>
    <t>34 x 100.000, disminuir o mantener 15x 1.000}</t>
  </si>
  <si>
    <t>1. Monitoreo  mensual de la gestion del riesgo materno fetal en la red de servicios de baja complejidad: IPS.            2. Monitoreo del ingreso de gestantes en el primer trimestre de embarazo en el 100% de la red de servicios de  baja complejidad. 3. Monitoreo   mensual de  parto en  adolescentes en todas de las comunas de la ciudad.  4) Monitoreo en el 100% de la red de servicios de la baja complejidad de mujeres tamizadas con citologia vaginal.                                         6) lograr en el 100 % la vigilancia en salud pública. 7. vigilancia en salud pública del 100% de los casos notificados por la red de servicios con sifilis congenita</t>
  </si>
  <si>
    <t xml:space="preserve">% de cumplimiento de las ips programadas de monitoreo , Parto en adolescente monitoreado por cada una de las 10 comunas, % de EPS - s con red de servicios con gestion del riesgo obstetrico implementado. # de casos vigilados / # de casos notificados </t>
  </si>
  <si>
    <t>35 x100.000, 13x1.000,</t>
  </si>
  <si>
    <t>2-8-10-02-01-03-01-0262</t>
  </si>
  <si>
    <t>16) Gestionar acciones de promoción y prevención para mejorar la salud oral de los grupos de interés (niños, adolescentes, mujeres gestantes, y mayores de 18 años).</t>
  </si>
  <si>
    <t>53)   Levantar  el  índice de Cariados Obturados y Perdidos- COP en la población de 12 años                    
54)   Levantar el porcentaje  de  dientes permanentes en boca en los mayores de 18 años 
55) Mejorar la  técnica de cepillado en 20.000 niños a través de capacitación
56)  Vigilancia y control en  el 100% de las muestras de sal realizadas en el municipio de Armenia
57)  Promover  en 35 empresas de Armenia buenos hábitos en salud oral y beneficios del Plan de salud en salud oral</t>
  </si>
  <si>
    <t>SALUD  ORAL</t>
  </si>
  <si>
    <t>Levantar el índice de COP en la poblacion de 12 años.</t>
  </si>
  <si>
    <t>indice de cariados, obturados y perdidos en IPS publicas y privadas.</t>
  </si>
  <si>
    <t xml:space="preserve">sin dato </t>
  </si>
  <si>
    <t>Línea de base levantada</t>
  </si>
  <si>
    <t xml:space="preserve">1) vigilancia y control en el 100% de las muestras de sal realizadas en el municipio de armenia. 2) capacitar a 10 empresas en buenos hábitos en salud oral </t>
  </si>
  <si>
    <t>1) Documento descriptivo, 2) 100%, 3) empresas cúbiertas/ # de empresas programadas.</t>
  </si>
  <si>
    <t xml:space="preserve">sin dato , sin datos </t>
  </si>
  <si>
    <t>Documento descriptivo con índice de COP, 100%, 10 empresas cubiertas.</t>
  </si>
  <si>
    <t>2-8-10-02-01-03-01-0263</t>
  </si>
  <si>
    <t>17) Contribuir al mejoramiento de la situación de salud mental y a la disminución de los eventos de  riesgo  o enfermedad mental</t>
  </si>
  <si>
    <r>
      <t xml:space="preserve">58)  Promoción de los lineamientos de la política nacional de salud mental
59) Difundir a EPS e IPS públicas y privadas mediante 6 eventos </t>
    </r>
    <r>
      <rPr>
        <sz val="10"/>
        <rFont val="Arial"/>
        <family val="2"/>
      </rPr>
      <t>en el cuatrienio</t>
    </r>
    <r>
      <rPr>
        <sz val="10"/>
        <color indexed="8"/>
        <rFont val="Arial"/>
        <family val="2"/>
      </rPr>
      <t xml:space="preserve">
60)  Conformar  de mesa institucional para gestionar  la salud mental en el municipio
61)  Comunicar a los actores sociales y comunitarios los beneficios de salud en el tema de salud mental
62)  Desarrollar  campaña municipal con actores sociales, institucionales  y civiles, de factores protectores para la salud mental
63) Cubrir 80 instituciones educativas públicas y 8 privadas con obra de teatro en prevención de SPA legales e ilegales.
64)  Realizar 5.000 tamizajes en salud mental en escenarios educativos y laborales
65) Desarrollar la estrategia habilidades para la vida en 70 instituciones educativas públicas y 25 privadas. 
66)  Desarrollar centro escucha – en zona centro norte para articulación con necesidades de colegios para población joven.</t>
    </r>
  </si>
  <si>
    <t>MENTES  SANAS</t>
  </si>
  <si>
    <t>Promoción de los lineamientos de la política nacional de salud mental alas 17 EPS y 9  IPS</t>
  </si>
  <si>
    <t xml:space="preserve">EPS e IPS cubiertas con promocion de lineamientos de la politica nacional e salud mental </t>
  </si>
  <si>
    <t xml:space="preserve">sin daato </t>
  </si>
  <si>
    <t>17 EPS y 9IPS</t>
  </si>
  <si>
    <t xml:space="preserve">1)Realiza un evento de difusion de los lienamientos de salud mental     2) realizar 750 tamizajes de salud mental.   3)  sencibilzar a 500 personas en el tema de buen trato. 4) Comunicar a 100 actores sociales y comunitarios los beneficios de salud mental.  5) conformar centro escucha en la zona norte de la ciudad para tencion de jovenes y adolescentes 6) cubrir 10 IE con obra de teatro en uso de SPA </t>
  </si>
  <si>
    <t>evento realizado , 750 tamizajes realizados, 100 actores sociales informados, jovenes y adolescentes atendidos en centro escucha , 10IE cubiertas</t>
  </si>
  <si>
    <t>1 evento, 750 tamizajes , 100 actores, 1 centro de escucha enn funcionamiento, 10 IE cubiertas</t>
  </si>
  <si>
    <t>2-8-10-02-01-03-01-0264</t>
  </si>
  <si>
    <t>18)  Contribuir a evitar el incremento de la problemática de consumo de drogas en el municipio de Armenia</t>
  </si>
  <si>
    <t xml:space="preserve">67)  Formular e implementar el plan municipal de reducción  de sustancias psicoactiva 
68)  Implementar  el modelo de inclusión social orientado a comunidad vulnerable  en el municipio de Armenia.  </t>
  </si>
  <si>
    <t>ARMENIA  ESCUCHA</t>
  </si>
  <si>
    <t xml:space="preserve">Implementar modelo de inclusion social en comunidad vulnerable </t>
  </si>
  <si>
    <t xml:space="preserve">modelo implementado </t>
  </si>
  <si>
    <t xml:space="preserve">sin datos </t>
  </si>
  <si>
    <t xml:space="preserve">operativizacion del modelo </t>
  </si>
  <si>
    <t>implementacion del plan de reduccion de spa</t>
  </si>
  <si>
    <t xml:space="preserve">modelo de inclusión implementado y funcionando </t>
  </si>
  <si>
    <t>sin dato, sin dato</t>
  </si>
  <si>
    <t xml:space="preserve">modelo de inclusión implementado </t>
  </si>
  <si>
    <t>2-8-10-02-01-03-01-0265</t>
  </si>
  <si>
    <t xml:space="preserve">19) Reducir los riesgos de transmisión de enfermedades crónicas  infecciosas y promover la mejora de los índices de curación.  </t>
  </si>
  <si>
    <t>69)  Aumentar la detección de casos de TBC (Tuberculosis) de 62% a 65%.
70)  Aumentar la tasa de curación de los casos de tuberculosis pulmonar baciloscopia positiva
71) Levantar linea de base de % de seguimiento médico baciloscópico de los pacientes TBC, según guías de atención.
72) Levantar linea de base de % de tratamientos administrados oportunamente a pacientes según la guía.
73)  % de Cumplimiento de la estrategia de tratamiento acortado supervisado
74) % de metas de  cumplimiento de búsqueda activa de sintomáticos respiratorios de piel y sistema nerviosos periférico en las IPS
75) Describir la situación de sífilis en la población del Municipio de Armenia.
76) Promover el tamizaje y el tratamiento para la sífilis con verificación de curación (equipo básico).</t>
  </si>
  <si>
    <t>ENFERMEDADES CRONICAS  TRANSMISIBLES</t>
  </si>
  <si>
    <t xml:space="preserve">aumentar la deteccion de casos de de tbc del 62 al 65%  </t>
  </si>
  <si>
    <t>deteccion de casos de TBC</t>
  </si>
  <si>
    <t xml:space="preserve">1. Levantar linea de base de % de seguimiento medico basciloscopico a los pacientes con TBC.  2) Monitoreo al % de curacion en el  100% de las  IPS. 3) captación de sintomaticos respiratorios , de piel y del sistema nervioso periferico, 4)Describir la situacion de sifilis en el Municipio de armenia. 5)Vigilancia al 5% de los casos diagnosticados y notificados </t>
  </si>
  <si>
    <t>seguimiento medico basciloscopico a los pacientes con TBC, Monitoreo del % de cumplimiento de la estrategia de tto acortado supervisado en el 100% de las IPS, captacion de sintomaticos respiratorios , de piel y del sistema nervioso periferico , Documento descriptivo, % de curacion en pacientes con sifilis diagnosticada</t>
  </si>
  <si>
    <t>sin dato,70% linea de base, 89%</t>
  </si>
  <si>
    <t>linea de base levantada, 100%, 90%, documento, se desconoce</t>
  </si>
  <si>
    <t>2-8-10-02-01-03-01-0266</t>
  </si>
  <si>
    <t>20) Desarrollar  en la población hábitos saludables  que contribuyan a disminuir la incidencia  de enfermedades crónicas  y discapacidad</t>
  </si>
  <si>
    <t>77)  Construir prevalencia de actividad física global en adolescentes de 13 a 17 años
78)  Construir prevalencia de actividad física mínima en adultos de 18 a 64 años 
79) Mantener la estrategia  Instituciones Educativas  libres de humo en todas  las Instituciones Educativas.
80) Mantener por encima de los trece años  la edad de inicio de consumo de cigarrillo
81) Levantar línea de base  de relación entre índice de filtración glomerular y manejo temprano
82)  Socialización de la estrategia Visión 20/20  a escolares a través de seis campañas educativas
83)  Realizar campaña  para el NO uso de Pólvora  en época navideña
84) Campaña contra el cáncer de cérvix 
85) Consejería Nutricional</t>
  </si>
  <si>
    <t>ESTILOS  DE VIDA  SANOS</t>
  </si>
  <si>
    <t xml:space="preserve">Difundir el conocimiento de factores protectoresen 5 lineas contra las enfermedades cronicas y la discapacidad. (Actividad física, consejeria nutricional, factores protectores contra cancer, no uso de polvora, no uso de tabaquismo) </t>
  </si>
  <si>
    <t>5 líneas ealizadas en factores protectores</t>
  </si>
  <si>
    <t>5 LÍNEAS de factores protectores promovidas</t>
  </si>
  <si>
    <t>1. levantar linea de  base de la tasa de filtracion glomerular en pacientes inscritos en el programa riesgo cardiovascular de la red publica  2) Mantener la estrategia  Instituciones Educativas  libres de humo en todas  las Instituciones Educativas. 3)Socialización de la estrategia Visión 20/20  a escolares a través de seis campañas educativas
83)  Realizar campaña  para el NO uso de Pólvora  en época navideña
84) Campaña contra el cáncer de cérvix 
85) Consejería Nutricional a 25 personas</t>
  </si>
  <si>
    <t xml:space="preserve">linea de base constituida, ie con estrategia libre de humo, </t>
  </si>
  <si>
    <t xml:space="preserve">mo hay dato </t>
  </si>
  <si>
    <t>2-8-10-02-01-03-01-0267</t>
  </si>
  <si>
    <t>21)Fomentar  hábitos nutricionales saludables  en la población del Municipio de Armenia</t>
  </si>
  <si>
    <t>86)   Levantar línea de base de anemia ferropenica  en poblaciones objeto
87) Cubrir todos los restaurantes escolares con estrategia de hábitos nutricionales saludables
88) Cubrir todos los restaurantes escolares con estrategia de inocuidad de los alimentos.
89)  Cubrir todos los  hogares Fami con estrategia de promoción de la  lactancia materna
90) Realizar visita de vigilancia de inouidad de los alimentos a instituciones con poblaciones cautivas: 70 instituciones.
91) Realizar  complementación nutricional y micronutrientes a poblaciones menores de 5 años con carencia nutricional 
92)  Mantener  EN 0,07  o por debajo por 100.000 tasa de muerte por desnutrición crónica
93) Mantener o reducir  por debajo del 13,75 la tasa de desnutrición  global en menores de 5 años
94) Recuperación nutricional a niños menores de 5 años con paquetes alimentarios según lineamientos ICBF-regalías
95) Gestoras de lactancia materna con consejería personalizada en sitios de trabajo, hogares Fami y viviendas.
96) Implementar el plan municipal de seguridad alimentaria componente salud.</t>
  </si>
  <si>
    <t xml:space="preserve">NUTRICIÓN  PARA EL  BINOMIO MADRE HIJO </t>
  </si>
  <si>
    <t xml:space="preserve">Fomentar hábitos nutricionales saludables en la población del Municipio de Armenia </t>
  </si>
  <si>
    <t>Reducir la desnutricion en la madre gestante adolescente</t>
  </si>
  <si>
    <t>mantener o disminuir la desnutricion de gestantes en el 61%</t>
  </si>
  <si>
    <t>1) levantar linea de base de anemia ferropenica en población objeto. 2) cubrir el 50% de los restaurantes escolares con estrategia de hábitos nutricionales, 3)cubrir el 50 % de los restaurantes escolares con estrategia de inocuidad de los alimentos, 4) cubrir con el 50 %  los hogares fami con la estrategia de promoción de la lactancia materna. 5) realizar visitas a 9 instituciones con poblacion cautiva en la inocuidad de alimentos, 6) realizar complementación nutricional y micronutrientes a poblaciones menores de 5 años con carencia nutricional.</t>
  </si>
  <si>
    <t>#de restaurantes cubiertos/ # de restaurantes programados, # de hogares fami cubietos/ # de hogares fami programados,.</t>
  </si>
  <si>
    <t>sin dato</t>
  </si>
  <si>
    <t xml:space="preserve">conocer la línea de base, 50% de restaurantes infantiles cubiertos con estretegia de inocuidad y habitos nutricionales saludables, hogares fami 50 % cubiertos, </t>
  </si>
  <si>
    <t>2-8-10-02-01-03-01-0268</t>
  </si>
  <si>
    <t>22)  Disminuir  en la población de Armenia,  el riesgo de presentar un evento en salud pública de origen animal.</t>
  </si>
  <si>
    <t>97) Mantener  en cero los casos de rabia humana transmitida por perro en el municipio de Armenia
98)  Control oportuno del vector del dengue  como mínimo en el 98% de los casos confirmados en el municipio de Armenia
99) Identificar y controlar focos de roedores como mínimo en el 98% de los casos confirmados de leptospirosis en el municipio de Armenia
100) Realizar jornadas masivas de esterilización de caninos y felinos: 10 jornadas.
101) campaña pro cultura ciudadana para tenencia responsable de mascotas</t>
  </si>
  <si>
    <t>EVENTOS DE SALUD PUBLICA DE ORIGEN  ANIMAL</t>
  </si>
  <si>
    <t xml:space="preserve">No tener casos de rabia humana </t>
  </si>
  <si>
    <t>Mantener 0 los casos de rabia humana</t>
  </si>
  <si>
    <t>0 casos de rabia humana transmitida por perro           control oportuno al 90 % de casos confirmados en el municipio de armenia                identificar y controlar focos de roedores el el 90 % de los casos confirmados de leptospirosis        Realizar 1 jornada masiva de esterilizacion en el Centro de Zoonosis         Realizar 1 jornada pro cultura para tenncia responsable de mascotas(día mundial de la rabia)</t>
  </si>
  <si>
    <t>1) vacunarl 80 % decaninos y felinos de la ciudad, 2) 1 jornada masiva de  esterilizacion en caninos y felinos en el centro de zoonosis, 3) Campaña pro cultura ciudadana para tenencia responsable de mascotas (día mundial de la Rabia mes de septiembre) 4) realizar control oportuno del vector del dengue como minimo en un 90%, 5) Levantamiento de indice de breteau trimestral, 6) identificar y controlar focos de roedores como minimo 90% de los casos confirmados como leptospirosis,</t>
  </si>
  <si>
    <t>80% de caninos y felinos vacunados,jornada realizada, campaña realizada, 90% de control del vector en casos de dengue confirmado, Índice de Breteau levantado, Porcentaje de control de focos de roedores en sitios priorizados por reporte de casos de leptospirosis confirmados.</t>
  </si>
  <si>
    <t>58,5% de animales vacunados, 1000 esterilizaciones en el año, sin datos de seguimiento a casos 2011, sin datos de identificacion de focos de leptospirosis 2011.</t>
  </si>
  <si>
    <t xml:space="preserve">80% de caninos y felinos vacunados, 1 jornada, 1 campaña, 90% control oportuno, 90% de los focos controlados, 2 levantamientos </t>
  </si>
  <si>
    <t>2-8-10-02-01-03-02-0269</t>
  </si>
  <si>
    <t>23)  Mejorar la calidad y seguridad sanitaria de los alimentos en el municipio de Armenia con prevención de las enfermedades transmitidas por alimentos</t>
  </si>
  <si>
    <t>102) Mantener por debajo del 21% el índice de no conformidad de los alimentos de alto riesgo epidemiológico
103) Mejorar el perfil sanitario de los establecimientos de alimentos en el Municipio de Armenia pasando del 85% al 90%. 
104) Construir el índice de riesgo sanitario de los establecimientos de alto riesgo  de acuerdo a puntos críticos 
105) Reducir a 5 por 10.000 las ETAS en Armenia</t>
  </si>
  <si>
    <t>ALIMENTOS  SANOS Y SEGUROS</t>
  </si>
  <si>
    <t xml:space="preserve">mantener por debajo del 21% el indice de no conformidad de los alimentos </t>
  </si>
  <si>
    <t xml:space="preserve">indice de conformidad de los alimentos, </t>
  </si>
  <si>
    <t xml:space="preserve">21%, </t>
  </si>
  <si>
    <t xml:space="preserve">menor o igual al 21 %, </t>
  </si>
  <si>
    <t>1)Capacitación en buenas practicade manufactura al 100% de  alimentos muestreados con resultados no conformes, 2) visita de inspeccion vigilancia y control a establecimientos de alimentos, 3) capacitar en buenas practicas de manufactura a personas que manipulen alimentos 300, 4) actualizar la tasa de incidencia de enfermedades transmitidas por alimentos.</t>
  </si>
  <si>
    <t xml:space="preserve">1)100% de capacitación en casos de alimentos no conformes, 2)perfil sanitario de establecimientos de alto riesgo.  3) personas capacitadas en BPM, 4) tasa de incidencia de enfermedades transmitidas por alimentos </t>
  </si>
  <si>
    <t>sin dato, perfil sanitario 85% de conformidad, sin dato, 5 x 10.000</t>
  </si>
  <si>
    <t>100%, mayor o igual al 85% de conformidad, 300 personas capacitadas, 4) menor o igual a 5 x 10.000</t>
  </si>
  <si>
    <t>2-8-10-02-01-03-02-0270</t>
  </si>
  <si>
    <t>24)  Promover el  mejoramiento sanitario  de  los ambientes en el municipio  de Armenia con énfasis en el control de los principales factores de  riesgo.</t>
  </si>
  <si>
    <t>106)  Mantener por debajo del 5% el Índice de Riesgo en Calidad del Agua en el municipio de Armenia.
107) Lograr y mantener la mediana del Índice de Riesgo de Agua de Piscinas -  IRAPI  por debajo del 25% en el municipio de Armenia.
108)  Lograr y mantener la mediana del Índice de Riesgo de la Gestión Integral de los Residuos Hospitalarios por debajo del 20%en el municipio de Armenia
109) Mantener por debajo del 11% la  mediana del Índice de Riesgo Establecimientos de Alto Riesgo en el municipio de Armenia</t>
  </si>
  <si>
    <t>AMBIENTES  SANOS Y SEGUROS</t>
  </si>
  <si>
    <t xml:space="preserve">Mantener por debajo del 5% el indice de riesgo de consumo de agua en el Municipio de Armenia </t>
  </si>
  <si>
    <t xml:space="preserve">Indice de riesgo de la calidad del agua </t>
  </si>
  <si>
    <t xml:space="preserve">0%: sin riesgo </t>
  </si>
  <si>
    <t xml:space="preserve">1) Realzizar inspeccion, vigilancia y control a los establecimientos de alto riesgo que soliciten conceptos sanitario, 2) Realizar inspeccion vigilancia y control al agua de uso recreativo, 3) Realizar campaña para el manejo de residuos en la ciudad, 4) realizar evento de capacitacion en el manejo de residuos hospitalarios y similares. </t>
  </si>
  <si>
    <t xml:space="preserve">1)Establecimientos inspeccionados, 2) 100 piscinas inspeccionadas, 3) 1 campaña realizada, 4) 1 evento realizado </t>
  </si>
  <si>
    <t xml:space="preserve">1) 300,2) 100,3) sin dato, 4) sin dato </t>
  </si>
  <si>
    <t xml:space="preserve">1) 300 establecimientos, 2) 100 piscinas, 3)1 campaña realizada, 4) un evento realizado </t>
  </si>
  <si>
    <t>2-8-10-02-01-03-02-0271</t>
  </si>
  <si>
    <t>25)  Garantizar la oportuna detección de eventos y gestión del riesgo de ocurrencia de enfermedades de vigilancia obligatoria.</t>
  </si>
  <si>
    <t>110)  100% de las Unidades Primarias Generadoras de Datos-UPGD del municipio notificando eventos de interés en salud publica oportunamente.
111) 100% de las  UPGD enviando información  que cumple con los atributos de calidad.
112)  Investigación y control del 100% de los brotes notificados al SIVIGILA.</t>
  </si>
  <si>
    <t>EPIDEMIOLOGIA Y DEMOGRAFÍA</t>
  </si>
  <si>
    <t>Invetigación y control del 100% de los eventos de interes de salud pública notificados por todas las unidades primarias generadoras de datos.</t>
  </si>
  <si>
    <t xml:space="preserve">eventos de salud pública vigilados y controlados </t>
  </si>
  <si>
    <t xml:space="preserve">1) mantener la notificación en el 100% de las unidades primarias generadoras de riesgo, 2) un evento de capacitación en atributos de la calidad del dato para las unidades primarias generadoras de datos 3) mantener actualizado el perfil epidemiologico del Municipio de Armenia </t>
  </si>
  <si>
    <t xml:space="preserve">1)seguimiento y controlo a los eventos de salud pública notificados, 2) capacitacion a unidades primarias generadoras de dato, 3) documento de perfil actualizado </t>
  </si>
  <si>
    <t xml:space="preserve">100%,sin dato, documento actualziado </t>
  </si>
  <si>
    <t xml:space="preserve">100%, 100%, documento actualizado </t>
  </si>
  <si>
    <t>2-8-10-02-01-03-03-0272</t>
  </si>
  <si>
    <t>26)  Realizar   monitoreo al desarrollo de las actividades de salud pública del Plan de Salud,   con los actores del sistema de salud</t>
  </si>
  <si>
    <t>113)  Realizar monitoreo a cada una de las metas del plan de acción frente a las del plan salud publica 
114)  Análisis de la información de las EPS y su red de servicios en el cumplimiento de las acciones de Promoción y prevención para su población objeto
115)  Presentar recomendaciones a los hallazgos del análisis sobre el desempeño de las EPS en Promoción y Prevención
116) Socialización a los actores relacionados y comunidad</t>
  </si>
  <si>
    <t>MONITOREO   AL  PLAN  DE  SALUD PUBLICA</t>
  </si>
  <si>
    <t>Realizar seguimiento a la ejecución del Plan de salud publica con analisis, recomendaciones para los ajustes y retroalimentación a la red de servicios</t>
  </si>
  <si>
    <t xml:space="preserve">seguimiento trimestral al plan de salud publica </t>
  </si>
  <si>
    <t xml:space="preserve">2 informes </t>
  </si>
  <si>
    <t xml:space="preserve">1) monitoreo trimestral al plan de accion,  2) monitoreo al plan de intervenciones colectivas con observaciones y ajustes, 3) Monitoreo al cumplimiento de metas de PYP por regimen de seguridad social. 4) monitoreo al plan de salud ambiental </t>
  </si>
  <si>
    <t xml:space="preserve">seguimiento al plan de accion, 2) monitoreo al PIC, 3) monitoreo al pyp por seguridad social,4) monitoreo al plan de salud ambiental </t>
  </si>
  <si>
    <t xml:space="preserve">1 seguimiento , sin dato, 2 informes , sin dato </t>
  </si>
  <si>
    <t xml:space="preserve">2 seguimientos, 3 seeguimientos, 2 informes, 1informe </t>
  </si>
  <si>
    <t>2-8-10-02-01-03-04-0273</t>
  </si>
  <si>
    <t xml:space="preserve">PROMOCION SOCIAL </t>
  </si>
  <si>
    <t>27)  Fortalecer la  interacción institucional de salud con los grupos más vulnerables  para una mayor participación en la construcción de mejores niveles de salud</t>
  </si>
  <si>
    <t>Promoción Social</t>
  </si>
  <si>
    <t>117) Levantar línea de base de poblaciones vulnerables en el Municipio de Armenia.
118) Levantar línea de base de grupos organizados para la gestión en salud.
119) Realizar inventario de fechas y eventos en conmemoración en el área de salud
120) Desarrollar la promoción social con las 10 prioridades del Plan Nacional de Salud  Pública, a población en situación de desplazamiento, discapacidad, gestantes, indígenas, adolescentes y jóvenes.
121)  Desarrollar  la promoción social con las 10 prioridades del Plan Nacional de Salud  Pública, a población de Estrategia Unidos.
122)  Socialización de políticas y estrategias de salud a 10 Instituciones educativas de caracter no formal.</t>
  </si>
  <si>
    <t>ACCIONES  EDUCATIVAS Y  PROMOCIÓN DE SERVICIOS PARA POBLACIONES   ESPECIALES</t>
  </si>
  <si>
    <t xml:space="preserve">Promover la salud en las poblaciones mas vulnerables </t>
  </si>
  <si>
    <t>10 lineas de intervención promovidas</t>
  </si>
  <si>
    <t>10 lineas promovidas</t>
  </si>
  <si>
    <t xml:space="preserve">1) mantener actualizado el listado de organizaciones comunitarias con carácter vulnerable, 2)Promocion de lineas de del plan nacional de salud con la poblacion de familias en accion y red unidos, 3) Promocion de lineas de del plan nacional de salud con la poblacion discapacitada, desplazadda e indigenas, 4) socializacion de politicas y estrategias de salud a 3 instituciones educativas de caracter no formal. </t>
  </si>
  <si>
    <t xml:space="preserve">1) # de organizaciones comunitarias con carácter vulnerable censada, 2)# de lineas promovidas en familias en accion y red unidos , 3) # de lineas promovidas en la poblacion discapacitada, indigena, desplazada. 4) socializacion de politicas y estrategias de salud </t>
  </si>
  <si>
    <t xml:space="preserve">1)listado actualziado   2) promocion de 4 lineas en estas organizaciones. 3)  10 lineas promovidas para la población indigena. 4) sin dato </t>
  </si>
  <si>
    <t xml:space="preserve">1) listado actualizado 2) 2 eventos por cada organización , 3) 2 eventos por organización, 4)socializacion en 3 instituciones educativas </t>
  </si>
  <si>
    <t>2-8-10-02-01-04-01-0274</t>
  </si>
  <si>
    <t>PREVENCIÓN, VIGILANCIA Y CONTROL DE RIESGOS PROFESIONALES</t>
  </si>
  <si>
    <t>28) Contribuir al mejoramiento  de la seguridad en los ambientes de trabajo en el municipio de Armenia</t>
  </si>
  <si>
    <t>Prevención, Vigilancia y Control de Riesgos Profesionales</t>
  </si>
  <si>
    <t>123) Levantar linea de base sobre mortalidad por enfermedad profesional.
124) Levantar linea de base de tasa de accidente ocupacional.
125) Promover entornos de trabajo saludables en 100 unidades productivas 
126)  Realizar Inspección Vigilancia y Control de riesgos laborales en  100 empresas con difusión de resultados. 
127) Sensibilización para reincorporación laboral al discapacitado: 3 eventos.</t>
  </si>
  <si>
    <t>AMBIENTES LABORALES SALUDABLES</t>
  </si>
  <si>
    <t>Promover el mejoramiento de  la seguridad sanitaria en los ambientes laborales</t>
  </si>
  <si>
    <t>Levantar Linea de Base tasa de accidente laboral</t>
  </si>
  <si>
    <t>linea de base levantada</t>
  </si>
  <si>
    <t xml:space="preserve">1) levantar linea de base sobre las muertes por enfermedad laboral, 2)promover entornos de trabajo saludable en 15 unidades productivas.3)Realizar vigilancia y control de riesgos laborales en 15 empresas con difusion de resultados.4) 1 evento de sencibilizacion en la reincorporacion del discapacitado </t>
  </si>
  <si>
    <t xml:space="preserve">1) linea de base levantada, 2) 15 unidades cubiertas con promocion de entornos saludables, 3) 15 empresas con proceso de inspeccion y vigilancia. 4) 1 evento de sencibilizacion para la reincorporacion del discapacitado socializado </t>
  </si>
  <si>
    <t>1) linea de base, 2)15 empresas, 3)15 empreas,4) 1 evento</t>
  </si>
  <si>
    <t>2-8-10-02-01-05-01-0275</t>
  </si>
  <si>
    <t>EMERGENCIAS Y DESASTRES</t>
  </si>
  <si>
    <t>29) Mejorar la capacidad de respuesta de la red de servicios de salud del Municipio de Armenia frente a las urgencias, emergencias y desastres</t>
  </si>
  <si>
    <t>Emergencias y desastres</t>
  </si>
  <si>
    <t>128)  Implementar el Proyecto Hospital Seguro con la ESE Red Salud
129) Identificación de los riesgos  en la red de servicios para la atención de emergencias y desastres 
130)  Diseñar de acuerdo a las características de la red  de servicios del  Municipio sitios de expansión  en casos de emergencia
131)  Comunicar  a las organizaciones comunitarias el funcionamiento de red de servicios en casos de desastre
132)  Elaboración del  componente  de atención prehospitalaria para Armenia</t>
  </si>
  <si>
    <t>FORTALECIMIENTO   DE LA RESPUESTA  DEL SECTOR SALUD FRENTE A LAS EMERGENCIAS Y DESASTRES</t>
  </si>
  <si>
    <t>Formular estrategia de preparación para la respuesta de la red de servicios ante una urgencia, emergencia o desastre.</t>
  </si>
  <si>
    <t>estrategia formulada para la respuesta de la red de servicios ante una urgencia, emergencia, o dessastre</t>
  </si>
  <si>
    <t>estrategia formulada y en implementacion</t>
  </si>
  <si>
    <t>1) Articulación con red salud armenia ESE para implementacion de la estrategia hospital seguro. 2) coordinacion con instancias municipales de atencion de emergencias y desastres para preparar la respuesta ante una emergencia o desastre. 3) diseñar modelo de expansión de servicios en red salud para atencion en casos de emergencias.</t>
  </si>
  <si>
    <t>1) documento descriptivo de la estrategia de la articulacion. 2) documento descriptivo de la coordinacion con instacias municipales, 3) modelo diseñado</t>
  </si>
  <si>
    <t xml:space="preserve">1) sin dato, n2) sin dato 3) sin dato </t>
  </si>
  <si>
    <t xml:space="preserve">1) un documento, 2) documento, 3) documento </t>
  </si>
  <si>
    <t>2-8-10-02-01-06-01-0276</t>
  </si>
  <si>
    <t>FORTALECIMIENTO INSTITUCIONAL  Y APOYO A LA GESTIÓN DE LA DIRECCION LOCAL DE SALUD</t>
  </si>
  <si>
    <t>30) Apoyar la gestion de los procesos Administrativos para facilitar el desarrollo de los procesos misionales de la Secretarìa de Salud  de Armenia en el cumplimiento de sus competencias.</t>
  </si>
  <si>
    <t>Funcionamiento y Operación de la Secretarìa de Salud</t>
  </si>
  <si>
    <t>133)  Vincular Profesionales, Tècnicos y Auxiliarespara procesos logìsticos
134) Hacer reposiciòn Tecnològica  
135)  Realizar adquisiciòn de insumos del Plan de Compras</t>
  </si>
  <si>
    <t>FUNCIONAMIENTO Y OPERACIÓN DE LA SECRETARIA DE SALUD</t>
  </si>
  <si>
    <t>Ejecuciòn del Presupuesto en un 90%</t>
  </si>
  <si>
    <t>1)  Porcentaje de ejecuciòn del presupuesto.
2) Porcentaje del Plan de Compras Gestionado.</t>
  </si>
  <si>
    <t>1)  96%
2) sin dato.</t>
  </si>
  <si>
    <t>1)  90%
2) 90%</t>
  </si>
  <si>
    <t>1)  90% en la ejecucion del presupuesto
2) 90% del Plan de Compras Gestionado</t>
  </si>
  <si>
    <t>1)  Porcentaje de ejecuciòn del presupuesto.
2) Porcentaje del Plan de Compras Gestionado</t>
  </si>
  <si>
    <t>2-8-10-02-01-07-01-0277</t>
  </si>
  <si>
    <t>VICTOR MANUEL PINTO GARCIA</t>
  </si>
  <si>
    <t>SECRETARÍA DE EDUCACIÓN</t>
  </si>
  <si>
    <t>EJE TEMATICO 2
ARMENIA SOCIAL/ 2.3 ARMENIA CIUDAD PROSPERA DE NIÑOS, NIÑAS Y ADOLESCENTES</t>
  </si>
  <si>
    <t>ATENCIÓN INTEGRAL A LA PRIMERA INFANCIA</t>
  </si>
  <si>
    <t xml:space="preserve"> 45% de niños y niñas menores de 5 años y de población vulnerable atendidos integralmente en alianza con el ICBF y entidades público y privadas.</t>
  </si>
  <si>
    <t>Atención Integral a la primera Infancia</t>
  </si>
  <si>
    <t>Mejorar la infraestructura y ambientes educativos para la atención a 360 niños y niñas menores de cinco años en alianza con el ICBF para niños y niñas a través de Centros de Desarrollo Infantil.</t>
  </si>
  <si>
    <t>PAIPI-CONSTRUCCION DE INFRAESTRUCTURA</t>
  </si>
  <si>
    <t>Construcción y dotación de un Centro de Desarrollo Infantil para 60 niños en Villa del Café.</t>
  </si>
  <si>
    <t>Centro de Desarrollo Inafntil construido y dotado.</t>
  </si>
  <si>
    <t>No se están atendiendo niños y niñas en los Centros de Desarrollo Infantil, ya que aún no han sido construidos y adecuados en convenio con el ICBF.</t>
  </si>
  <si>
    <t>Un Proyecto gestionado en su construcción con la cooperación alemana antes de terminar el tercer trimestre.</t>
  </si>
  <si>
    <t>Julio 2.012</t>
  </si>
  <si>
    <t>Centro de Desarrollo Inafntil construido.</t>
  </si>
  <si>
    <t>2-8-10-01-02-05-01-0251</t>
  </si>
  <si>
    <t>Cooperacion internacional</t>
  </si>
  <si>
    <t>MARIO ALBERTO ALVAREZ MARIN</t>
  </si>
  <si>
    <t>Un Centro de Desarrollo Infantil dotado para su apertura.</t>
  </si>
  <si>
    <t>Septiembre 2.012</t>
  </si>
  <si>
    <t>Centro de Desarrollo Infantil dotado.</t>
  </si>
  <si>
    <t>Cooperación Nacional (ICBF):</t>
  </si>
  <si>
    <t>PAIPI-ADECUACION Y MEJORAMIENTO DE INFRAESTRUCTURA</t>
  </si>
  <si>
    <t>Adecuar y dotar dos Centros de Desarrollo Infantil para una cobertura de 120 niños.</t>
  </si>
  <si>
    <t>Centro de Desarrollo Infantil adecuados y dotados</t>
  </si>
  <si>
    <t>Adecuación de los Centros en las sedes educativas La Florida y Alberto Pava.</t>
  </si>
  <si>
    <t>Noviembre 2.012</t>
  </si>
  <si>
    <t>Centros de Desarrollo Infantil adecuado.</t>
  </si>
  <si>
    <t>2-8-10-01-02-05-01-0252</t>
  </si>
  <si>
    <t>Dos Centros de Desarrollo Infantil dotados para su apertura.</t>
  </si>
  <si>
    <t>Diciembre 2.012</t>
  </si>
  <si>
    <t>Para el año 2.012 se deben tener identificados por lo menos tres predios para la construcción y/o adecuación de nuevos Centros de Desarrollo Infantil y las posibles fuentes de financiación.</t>
  </si>
  <si>
    <t>Número de predios identificados para posibles construcciones y/o adecuaciones de Centros de Desarrollo Inafntil.</t>
  </si>
  <si>
    <t>Se han identificado inicialmente los lotes en las sedes educativas La Florida y Alberto Pava.</t>
  </si>
  <si>
    <t>Visitas técnicas y de campo para identificación de potenciales predios en las oficinas de Bienes y Planeación Municipal para la identificación de los predios.</t>
  </si>
  <si>
    <t>Número de visitas técnicas y de campo.</t>
  </si>
  <si>
    <t>Implementar la estrategia DE CERO A SIEMPRE del Ministerio de Educación para atender la población vulnerable en la atención integral para Primera Infancia en el Municipio de Armenia, garantizando la pertinencia y calidad para el 100% de los niños y niñas de los Centros de Desarrollo Inafntil.</t>
  </si>
  <si>
    <t>ATENCION INTEGRAL PRIMERA INFANCIA-DE CERO A SIEMPRE</t>
  </si>
  <si>
    <t>120 niños atendidos con la estrategia de CERO A SIEMPRE con acompáñamiento y asesoría de la Secretaría de Educación.</t>
  </si>
  <si>
    <t>Porcentaje de niños y niñas de los Centros de Desarrollo Infantil en la implementación de la estrategia DE CERO A SIEMPRE, con acompañamiento y asesoría.</t>
  </si>
  <si>
    <t>No se tienen niños y niñas atendidos en los Centros de Desarrollo Infantil con la estrategia DE CERO A SIEMPRE.</t>
  </si>
  <si>
    <t>Diseñar y socializar lineamientos en materia de DE CERO A SIEMPRE a los actores y personas que se vienen formando para la atenciòn de niños y niñas.</t>
  </si>
  <si>
    <t>julio-diciembre 2.012</t>
  </si>
  <si>
    <t>Nùmero de socializaciones realizadas.</t>
  </si>
  <si>
    <t>2-8-10-01-02-05-01-0254</t>
  </si>
  <si>
    <t>ANTONIO JOSE VELEZ</t>
  </si>
  <si>
    <t>Atender en convenio con el ICBF  el 45% de la población vulnerable menor de cinco años  en nutrición con desayunos fortificados.</t>
  </si>
  <si>
    <t>ATENCION INTEGRAL EN CUIDADO Y EDUCACION -PRIMERA INFANCIA</t>
  </si>
  <si>
    <t>3.505 niños y niñas atendidos mensualmente con desayuno fortificado en convenio con el ICBF. (hasta que termine el convenio con el ICBF).</t>
  </si>
  <si>
    <t xml:space="preserve">Número de niños y niñas menores de cinco años de población vulnerable con desayunos fortificados. </t>
  </si>
  <si>
    <t xml:space="preserve">5.813 Niños y niñas beneficiados con desayuno fortificado de la población vulnerable (Fuente Plan de Acción 2.011-). </t>
  </si>
  <si>
    <t xml:space="preserve">Entregar 3.505 desayunos fortificados
Distribuidos en la 10 comunas del municipio de Armenia equivalente al 37% de la población infantil caracterizada como vulnerable
</t>
  </si>
  <si>
    <t>julio-agosto 2.012</t>
  </si>
  <si>
    <t>Número de desayunos fortiifcados entregados.</t>
  </si>
  <si>
    <t>2-8-10-01-02-05-01-0253</t>
  </si>
  <si>
    <t>DIANA MARULANDA</t>
  </si>
  <si>
    <t>Visitas a los sitio de distribución en coordinación con representantes de ICBF y Secretaria de Salud</t>
  </si>
  <si>
    <t>julio-agosto 2.013</t>
  </si>
  <si>
    <t>Número de visitas a los sitios de distribución con representantes del ICBF y Secretaría de Salud.</t>
  </si>
  <si>
    <t>EJE TEMATICO 2
ARMENIA SOCIAL/ 2.1 ARMENIA EDUCADA Y EDUCADORA</t>
  </si>
  <si>
    <t>CALIDAD EDUCATIVA</t>
  </si>
  <si>
    <t xml:space="preserve"> Incrementar los niveles de la calidad educativa en el 100% de las instituciones educativas oficiales.</t>
  </si>
  <si>
    <t>Acciones de mejoramiento de la gestión académica enmarcadas en planes de mejoramiento</t>
  </si>
  <si>
    <t>Promover el desarrollo de competencias básicas y ciudadanas en el 100% de las instituciones educativas a través del diseño, orientación e implementación de estrategias educativas que fomenten experiencias significativas en los ambientes de aprendizaje y las  prácticas educativas, que beneficien su proyecto de vida y respondan, a la vez, a oportunidades y necesidades del entorno por medio del estalecimiento y expansión de los programas pedagógicos transversales y del Programa de Competencias Ciudadanas (fomentar en el establecimiento educativo innovaciones curriculares y pedagógicas basadas en prácticas democráticas para el aprendizaje de los principios y valores de la participación ciudadanas).</t>
  </si>
  <si>
    <t>ASISTENCIA TECNICA Y ASESORIA PARA FORTALECER SISTEMAS DE GESTION Y EVALUACION EDUCATIVA.</t>
  </si>
  <si>
    <t>100% de las Instituciones Educativas Oficiales mejoren sus niveles de gestiòn institucional.</t>
  </si>
  <si>
    <t>Porcentaje de Instituciones Educativas Oficiales con mejores niveles de gestiòn institucional.</t>
  </si>
  <si>
    <t>La Autoevaluación promedio de las instituciones educativas oficiales reflejó en el 2.011 un nivel de 64.47 sobre 100 puntos. En el primer semestre del 2.012 se visitaron las 30 Instituciones Educativas y se diò asistencia tècnica para los procesos de mejoramiento de la gestiòn  con la redefiniciòn de los PEI, del anàlisis de la autoevaluaciòn institucional y de los planes de mejoramiento.</t>
  </si>
  <si>
    <t xml:space="preserve"> Revisiòn PEI, de la Autoevaluaciòn y planes de Mejoramiento.</t>
  </si>
  <si>
    <t>Nùmero de autoevaluaciones y planes de mejoramiento revisados y con recomendaciones.</t>
  </si>
  <si>
    <t>2-8-10-01-02-01-01-0122</t>
  </si>
  <si>
    <t>100% de las Instituciones Educativas con seguimiento y estrategias pedagògicas para mejorar los niveles de evaluaciòn de estudiantes.</t>
  </si>
  <si>
    <t>Porcentaje de Instituciones Educativas Oficiales con seguimiento y estrategias pedagògicas para mejorar niveles de evaluaciòn de estudiantes y mejorar resultados de pruebas saber.</t>
  </si>
  <si>
    <t>En el primer semetre del 2.012 se realizò internamente en cada Instituciòn Educativa el seguimiento al SIE y a los resultados de pruebas saber 2.011.</t>
  </si>
  <si>
    <t>Asistencia técnica en Sistema de Evaluación Institucional y análisis de resultados de las pruebas internas por periodos y por áreas de las 30 instituciones educativas.</t>
  </si>
  <si>
    <t>No. De reuniones se seguimiento al SIE y a los resultados de pruebas SABER.</t>
  </si>
  <si>
    <t>100% de Instituciones Educativas Oficiales con menores niveles de reprobaciòn (2.5%).</t>
  </si>
  <si>
    <t>Porcentaje de Instituciones Educativas Oficiales con menores niveles de reprobaciòn escolar.</t>
  </si>
  <si>
    <t>Los niveles de reprobaciòn educativa se ubicaron en el sector oficial alrededor del 3% en el 2.011.</t>
  </si>
  <si>
    <t>2.5%</t>
  </si>
  <si>
    <t>Revisiòn de la reprobaciòn educativa en las 30 Instituciones Educativas.</t>
  </si>
  <si>
    <t>Septiembre-diciembre 2.012</t>
  </si>
  <si>
    <t>No. De informes de seguimiento a la reprobaciòn educativa.</t>
  </si>
  <si>
    <t>Mejoramiento de los niveles de evaluaciòn de pruebas saber en el 100% de las Instituciones Educativas Oficiales.</t>
  </si>
  <si>
    <t>Porcentaje de Instituciones Educativas Oficiales con mejoramiento de los resultados de las pruebas externas.</t>
  </si>
  <si>
    <t xml:space="preserve">Pruebas SABER 2.011 instituciones educativas oficiales: 1. MUY SUPERIOR: 3.51%, 2.SUPERIOR: 8.77%, 3.ALTO:19.30%, 4.MEDIO:42.11%, 5.INFERIOR:26.32%, 6. BAJO: 0%, 7. MUY INFERIOR: 0%.  Los resultados de Pruebas SABER grado 11, reflejaron para Armenia en el sector oficial los siguientes promedios: 1.1Matemáticas:44.88, 1.2Química:43.85, Física:43.44, 1.4Biología:44.95, 1.5Filosofía:39.52, 1.6Ingles:41.93, 1.7Lenguaje:46.08, 1.8Sociales:43.67. En el año 2.009 los resultados de pruebas saber grado 5º. Reflejaron los siguientes promedios en el sector oficial: 1.Ciencias Naturales:285, 2.Lenguaje:292, 3.Matemáticas:290. En el año 2.009 los resultados de pruebas saber grado 9º. Reflejaron los siguientes promedios en el sector oficial: 1.Ciencias Naturales:296, 2.Lenguaje:300, 3.Matemáticas:294.
</t>
  </si>
  <si>
    <t>Seguimiento y aplicaciòn de pruebas en simulacros en las 30 Instituciones Educativas.</t>
  </si>
  <si>
    <t>No. De Instituciones Educativas con pruebas en simulacros.</t>
  </si>
  <si>
    <t>100% de la evaluaciòn de desempeño de los directivos, docentes con seguimento, estrategias y planes de mejoramiento, que se han incorporado a los procesos de autoevaluaciòn.</t>
  </si>
  <si>
    <t>Porcentaje de Instituciones Educativas Oficiales con seguimiento, estrategias y planes de mejoramiento del desempeño de docentes.</t>
  </si>
  <si>
    <t>Elaboración de informe de la Evaluación de desempeño docente de las 30 instituciones educativas.</t>
  </si>
  <si>
    <t>Elaboración de informe de la Evaluación de desempeño docente de las instituciones educativas</t>
  </si>
  <si>
    <t>No. De informes de desempeño elaborados y analizados.</t>
  </si>
  <si>
    <t>ASISTENCIA TECNICA Y ASESORIA PARA FORTALECER JORNADAS ESCOLARES COMPLEMENTARIAS.</t>
  </si>
  <si>
    <t>50% de Instituciones Educativas Oficiales desarrollando jornadas complementarias.</t>
  </si>
  <si>
    <t>Porcentaje de Instituciones Educativas desarrollando Jornadas Complementarias.</t>
  </si>
  <si>
    <t xml:space="preserve">1-Se esta desarrollando el programa “COMUNICÀNDO”,  en jornada complementaria y/o extendida en  las Instituciones Educativas: ITI, Las Colinas, La Cuyabra, Luis Bernal, El Nacional- (Simón Rodríguez), Antonio Nariño, Eudoro Granada (Fundadores),  Ciudadela de Occidente (La Patria), Enrique Olaya Herrera. La Adíela (Cecilia), Bosques de Pinares (Simón Rodríguez).  Para los grados de transición, primero y segundo de básica. 
2- Escuela para la Creatividad, Las Artes, La Cultura y La Formación en Ciudadanía en la Institución Educativa República de Uruguay.
</t>
  </si>
  <si>
    <t>Ejecutar el PROGRAMA COMUNICANDO en las Instituciones Educativas.</t>
  </si>
  <si>
    <t>Nùmero de Instituciones Educativas en el Programa Educando.</t>
  </si>
  <si>
    <t>2-8-10-01-02-01-01-0123</t>
  </si>
  <si>
    <t>Implementaciòn de proyectos culturales y artìsticos con el apoyo de CORPOCULTURA</t>
  </si>
  <si>
    <t>Nùmero de proyectos culturales y artìsticos ejecutados en las Instituciones Educativas con el apoyo de CORPOCULTURA</t>
  </si>
  <si>
    <t xml:space="preserve">Las Instituciones Educativas Cámara Junior, Bosques de Pinares, Los Quindos, Cuyabra y Cristóbal Colón, de Armenia se convertirán en piloto para el programa de Semilleros de Música para niños, niñas y adolescentes, como parte fundamental del apoyo a la Banda Juvenil del Municipio. </t>
  </si>
  <si>
    <t>julio-diciembre 2.013</t>
  </si>
  <si>
    <t>Nùmero de niños, niñas y jòvenes vinculados al Proyecto Banda Juvenil.</t>
  </si>
  <si>
    <t>Implementaciòn de Convenio con el Club Español Atletico de Madrid Es el proyecto que persigue la inclusión de la población infantil a la formación de valores a través del fútbol, en aras de posibilitar a los niños y niñas una alternativa de vida alejada de flagelos como el consumo de sustancias psicoactivas y la prostitución infantil entre otros; tomando como modelo los  principios de solidaridad, disciplina, respeto y convivencia  generados por el deporte.</t>
  </si>
  <si>
    <t>Nùmero de niños, niñas y jòvenes vinculados al Proyecto.</t>
  </si>
  <si>
    <t>Instituciones Educativas Oficiales  mejorando competencias en Lectura y Escritura a travès de procesos de animaciòn y promociòn de la lectura.</t>
  </si>
  <si>
    <t>Nùmero de Instituciones vinculadas .a los procesos de animaciòn y promociòn de la lectura</t>
  </si>
  <si>
    <t>Acciones de mejoramiento de la gestión académica enmarcadas en planes de mejoramiento.</t>
  </si>
  <si>
    <t>Promover el desarrollo de competencias básicas y ciudadanas en el 100% de las instituciones educativas a través del diseño, orientación e implementación de estrategias educativas que fomenten experiencias significativas en los ambientes de aprendizaje y las  prácticas educativas, que beneficien su proyecto de vida y respondan, a la vez, a oportunidades y necesidades del entorno por medio del establecimiento y expansión de los programas pedagógicos transversales y del Programa de Competencias Ciudadanas (fomentar en el establecimiento educativo innovaciones curriculares y pedagógicas basadas en prácticas democráticas para el aprendizaje de los principios y valores de la participación ciudadanas).</t>
  </si>
  <si>
    <t>ASISTENCIA Y ASESORIA PARA FORTALECER LA CULTURA CIUDADANA Y LA CONVIVENCIA ESCOLAR.</t>
  </si>
  <si>
    <t xml:space="preserve">26 jòvenes asistiendo al Diplomado de Control Social de las Instituciones Educativas:  Santa Teresa de Jesús, La Adíela, Cristóbal Colón, INEM, Luis Carlos Galán, Ciudadela del Sur, Ciudadela de Occidente, CASD, Bosques de Pinares, Rufino Centro, Cuyabra, y Zuldemayda </t>
  </si>
  <si>
    <t>No. De jòvenes asistiendo al diplomado de control social con procesos de veedurìa sobre algunos proyectos educativos.</t>
  </si>
  <si>
    <t>E el año 2.011 se llevò a cabo el Diplomado con la participaciòn de la Contralorìa General de la Repùblica.</t>
  </si>
  <si>
    <t>Realizar Control Social a por lo menos tres proyectos del Area Educativa Oficial.</t>
  </si>
  <si>
    <t>No. De procesos de control social resultates del Diplomado.</t>
  </si>
  <si>
    <t>2-8-10-01-02-01-01-0124</t>
  </si>
  <si>
    <t>100% de las Instituciones Educativas con Manual de Convivencia y seguimiento a la convivencia escolar.</t>
  </si>
  <si>
    <t>Porcentaje de Instituciones Educativas Educativas con Manual de Convivencia implementado y con seguimiento a la convivencia escolar.</t>
  </si>
  <si>
    <t>En el primer semestre del 2.012 se han revisado y actualizado los Manuales de Convivencia.</t>
  </si>
  <si>
    <t>Realizar seguimiento a la Convivencia Escolar por las Instituciones Educativas con un instrumento diseñado por la Secretarìa de Educaciòn.</t>
  </si>
  <si>
    <t>No. De Informes de seguimiento a la Convivencia Escolar.</t>
  </si>
  <si>
    <t>Evaluación del Proyecto PRAE-PEGER al 100% de las Instituciones Educativas Oficiales.</t>
  </si>
  <si>
    <t>Porcentaje de Instituciones Educativas con evaluaciòn del PRAE-PEGER.</t>
  </si>
  <si>
    <t xml:space="preserve">1. Asesoría y Capacitación en el diligenciamiento del instrumento unificado Prae-Peger a 30 instituciones educativas oficiales de Armenia.
2. Asesoría y Capacitación en el diligenciamiento del instrumento unificado Prae-Peger a 33 instituciones educativas privadas de Armenia.
3. Revisión de proyectos Prae-Peger 2012 de 30 instituciones educativas oficiales de Armenia.
4. Revisión de proyectos Prae-Peger 2012 de 27 instituciones educativas privadas de Armenia.
5. Evaluación primer semestre a 26 instituciones oficiales de Armenia.
</t>
  </si>
  <si>
    <t xml:space="preserve">Realizar reuniones de evaluaciòn con los representantes de los PRAES de las Instituciones Educativas. </t>
  </si>
  <si>
    <t>No. De reuniones realizadas con los representantes de los PRAES.</t>
  </si>
  <si>
    <t>En el marco de las acciones de ALERTA TEMPRANA se tiene previsto ejecutar el programa ESCUELA Y FAMILIA en las Instituciones Educativas Oficlales de Armenia en el àmbito de la protecciòn social y la prevenciòn.</t>
  </si>
  <si>
    <t>No. De Instituciones Educativas Oficiales en el PROGRAMA ESCUELA Y FAMILIA</t>
  </si>
  <si>
    <t>Se venìa ejecutando acciones en las diferentes Instituciones Educativas para la prevenciòn y consumo de sustancias sicoactivas.</t>
  </si>
  <si>
    <t>Tres temàticas desarrolladas en torno a los talleres</t>
  </si>
  <si>
    <t>No. De temàticas convocadas.</t>
  </si>
  <si>
    <t>No. De padres de familia en el Programa ESCUELA Y FAMILIA.</t>
  </si>
  <si>
    <t>525  talleres se realizaràn en las diferentes Instituciones Educativas.</t>
  </si>
  <si>
    <t>No. De talleres realizados en las diferentes Instituciones Educativas.</t>
  </si>
  <si>
    <t>100% de instituciones educativas de Armenia con la cátedra incorporada del Paisaje Cultural Cafetero</t>
  </si>
  <si>
    <t>Diseñar y estructurar la catedra Paisaje Cultural cafetero ara ser implementada en instituciones educativas.</t>
  </si>
  <si>
    <t>Catedra estructurada para su validaciòn e implemetaciòn.</t>
  </si>
  <si>
    <t>La declaratorìa del Paisaje Cafetero como Patrimonio de la Humanidad oblga a ejecutar un Plan Estratègico frente a este tema y una de las acciones es la estructuraciòn e implementaciòn de la Catedra respectiva.</t>
  </si>
  <si>
    <t>Se conformarà un Comité con representates del sector y se propondrà una catedra estructurada en el 2.012.</t>
  </si>
  <si>
    <t>No. De reuniones de estructuraciòn y validaciòn de la catedra.</t>
  </si>
  <si>
    <t xml:space="preserve">CAPACITACION DE RECURSOS HUMANOS. </t>
  </si>
  <si>
    <t>Formular e implementar el Plan Territorial de Formaciòn Docente.</t>
  </si>
  <si>
    <t>Plan formulado e implementado.</t>
  </si>
  <si>
    <t>En el año 2.011 no se tenìa Plan Territorial de Formaciòn Docente.</t>
  </si>
  <si>
    <t>Se formularà y socializarà el Plan Territorial de Formaciòn Docente mediante reuniones institucionales.</t>
  </si>
  <si>
    <t>No. De reuniones de socializaciòn del Plan Territorial de Formaciòn Docente.</t>
  </si>
  <si>
    <t>2-8-06-01-03-01-01-0223</t>
  </si>
  <si>
    <t>FONDO DE BECAS DE ESTIMULOS EDUCATIVOS PARA ACCEDER A LA EDUCACION SUPERIOR.</t>
  </si>
  <si>
    <t>Beneficiar a estudiantes para que puedan ingresar a la educación superior.</t>
  </si>
  <si>
    <t>Número de estudiantes beneficiados por año.</t>
  </si>
  <si>
    <t>161 estudiantes que continúan con el incentivo de acceso a la educación superior.</t>
  </si>
  <si>
    <t>Fortalecer convenio con centros de educación superior.</t>
  </si>
  <si>
    <t>Número de universidades en el convenio.</t>
  </si>
  <si>
    <t>2-8-10-01-02-01-01-0127</t>
  </si>
  <si>
    <t>Dotación de material didáctico y equipos</t>
  </si>
  <si>
    <t xml:space="preserve">100% de las instituciones educativas mejorarando los ambientes de enseñanza y procesos pedagógicos  con equipos de computo, audiovisuales, software y material didáctico actualizado. </t>
  </si>
  <si>
    <t>DOTACION Y MANTENIMIENTO DE EQUIPOS Y SOFTWARE EDUCATIVO PARA ESTABLECIMIENTOS EDUCATIVOS CON ACTIVIDADES TECNICAS ESPECIFICAS.</t>
  </si>
  <si>
    <t>Continuar gestionando la consecución de equipos de computo que permita mejorar la relación alumnos/computador.</t>
  </si>
  <si>
    <t>Número de alumnos por computador.</t>
  </si>
  <si>
    <t xml:space="preserve">Gestión con el MEN para la consecución de 41 equipos portátiles para la sede educativa Rep. Del Uruguay. Además, se lograron conseguir 21 redes inalámbricas para igual número de sedes educativas.
Entrega de 635 equipos portátiles y 33 tradicionales del Programa Computadores para Educar para 33 sedes educativas.
Se logró pasar de una relación de 35 alumnos por computador en el 2.011 a aproximadamente 19 en el 2.012.
Programas de formación para docentes en nuevas tecnologías entre pares en convenio con el MEN/Microsoft/Universidad Pontificia Bolivariana para la incorporación de tecnologías de la información en el aula de clase.
Con el apoyo de la SEM un docente gana el premio a nivel nacional  Campus Party  con  Educared, Ministerio de Educación  Nacional, Ministerio de las TIC y Telefónica para incorporar TICs en el área de sociales.
</t>
  </si>
  <si>
    <t>Realizar un mantenimiento oportuno y generar las medidas de seguridad necesarias para las salas (sedes educativas) y sus equipos de computo.</t>
  </si>
  <si>
    <t>julio-diciembre 2.014</t>
  </si>
  <si>
    <t>Número de salas (sedes educativas) de computo con mantenimiento y las medidas de seguridad necesarias.</t>
  </si>
  <si>
    <t>2-8-10-01-02-01-02-0128</t>
  </si>
  <si>
    <t>DOTACION DE MATERIAL DIDACTICO, TEXTOS Y EQUIPOS AUDIOVISUALES PARA ESTABLECIMIENTOS EDUCATIVOS.</t>
  </si>
  <si>
    <t>Continuar gestionando la consecución de material didáctico, textos y equipos audiovisuales..</t>
  </si>
  <si>
    <t>Número de Instituciones beneficiadas</t>
  </si>
  <si>
    <t>En el año 2.011 se gestionó material didáctico, textos y equipos audiovisuales para un 30% de las instituciones con recursos de excedentes financieros y del SGP.</t>
  </si>
  <si>
    <t>Realizar gestiones con cooperativas y con el sector privado.</t>
  </si>
  <si>
    <t>julio-diciembre 2.015</t>
  </si>
  <si>
    <t>Número de proyectos y propuestas presentadas.</t>
  </si>
  <si>
    <t>2-8-10-01-02-01-02-0129</t>
  </si>
  <si>
    <t>Construcción, adquisición, dotación, mejoramiento y mantenimiento de infraestructura</t>
  </si>
  <si>
    <t>Mejorar los ambientes escolares en el 100% de las instituciones educativas en términos de construcción, mantenimiento y dotación de infraestructura, beneficiando al 100% de la población matriculada.</t>
  </si>
  <si>
    <t>CONSTRUCCION DE INFRAESTRUCTURA EDUCATIVA</t>
  </si>
  <si>
    <t>Plan de Infraestructura formulado con diagnóstico y estrategias bajo los lineamientos del MEN.</t>
  </si>
  <si>
    <t>Plan formulado</t>
  </si>
  <si>
    <t>En el año 2.011 se formuló de forma preliminar el Plan de Infraestructura educativa.</t>
  </si>
  <si>
    <t>Formular diagnóstico según lineamientos de la GUIA del MEN.</t>
  </si>
  <si>
    <t>Diagnóstico formulado</t>
  </si>
  <si>
    <t>2-8-10-01-02-01-03-0130</t>
  </si>
  <si>
    <t>Formular Marco estratégico (estrategias, objetivos, proyectos y acciones del Plan de Infraestructura).</t>
  </si>
  <si>
    <t>Marco estratégico formulado.</t>
  </si>
  <si>
    <t xml:space="preserve">Construcción de restaurantes escolares en la Sedes La Cecilia, La Fachada (Juan XXIII), Antonia Santos y en las instituciones educativas Ciudadela Empresarial Cuyabra y en el Rufino J.  Centro, para beneficiar a cerca del 50% niños, niñas y jóvenes de dichas instituciones.  </t>
  </si>
  <si>
    <t>Restaurantes construidos</t>
  </si>
  <si>
    <t>En el primer semestre se diseñaron los restaurantes, se formularon los estudios previos y se proyecto su contratación.</t>
  </si>
  <si>
    <t>Realizar proceso para la contratación de la construcción de los restaurantes.</t>
  </si>
  <si>
    <t>Selección de contratista</t>
  </si>
  <si>
    <t>Construcción de los restaurantes.</t>
  </si>
  <si>
    <t>agosto-diciembre 2.012.</t>
  </si>
  <si>
    <t>Construcción de los restaurantes</t>
  </si>
  <si>
    <t>Construcción El Caimo/sede La Esperanza: Estudios de suelos, ajustes al diseño y construcción de 12 aulas, 2 baterías sanitarias, 1 biblioteca y 2 laboratorios. Población beneficiada: 960 alumnos.</t>
  </si>
  <si>
    <t>Sede construida</t>
  </si>
  <si>
    <t>Aprobación por parte del Ministerio de Educación del proyecto de construcción con recursos de Ley 21 de 1.982, para que la Organización Internacional de Migraciones, OIM, definiera en el marco de un proceso licitatorio su contratación y construcción respectiva.</t>
  </si>
  <si>
    <t>Radicación ante la curaduría y demás entidades competentes de la solicitud de licencia y requisitos adicionales para su aprobación e inicio de obra.</t>
  </si>
  <si>
    <t>Licencia aprobada</t>
  </si>
  <si>
    <t>Construcción de la sede educativa</t>
  </si>
  <si>
    <t xml:space="preserve"> Sede construida</t>
  </si>
  <si>
    <t xml:space="preserve">Construcción en Gustavo Matamoros D´Costa: Estudio de suelos, ajustes al diseño y construcción de 4aulas y 1 batería sanitaria. Población beneficiada: 320 alumnos.
y en Bosques de Pinares/sede Simón Rodríguez: Estudios de suelos, ajustes al diseño y construcción de 5 aulas y 1 batería sanitaria. Población beneficiada: 400 alumnos.
</t>
  </si>
  <si>
    <t>Aulas construidas</t>
  </si>
  <si>
    <t>Aprobación por parte del Ministerio de Educación de los proyectos de construcción con recursos de Ley 21 de 1.982, para que la Organización Internacional de Migraciones, OIM, definiera en el marco de un proceso licitatorio su contratación y construcción respectiva.</t>
  </si>
  <si>
    <t>Construcción de aulas</t>
  </si>
  <si>
    <t>Construcción de escenarios deportivos en las sedes educativas Cámara Junior, La Cecilia y Ciudadela de Occidente.</t>
  </si>
  <si>
    <t>Escenarios construidos</t>
  </si>
  <si>
    <t>Se diseñaron los escenarios con los requerimientos técnicos respectivos.</t>
  </si>
  <si>
    <t>Septiembre-Diciembre 2.012</t>
  </si>
  <si>
    <t>Contratista seleccionado</t>
  </si>
  <si>
    <t>Gestionar la identificación de predios cercanos a las instituciones educativas para potenciales proyectos de infraestructura educativa.</t>
  </si>
  <si>
    <t>predios identificados</t>
  </si>
  <si>
    <t>Se ha gestionado información de predios para las instituciones educativas Cámara Junior, Ciudadela de Occidente, Cristóbal Colón.</t>
  </si>
  <si>
    <t>Identificación de predios con visitas técnicas e identificación de información en las oficinas de Bienes y Planeación Municipal.</t>
  </si>
  <si>
    <t>Viistas técnicas a instituciones educativas</t>
  </si>
  <si>
    <t>Se continuará implementando el Programa de Accesibilidad y Movilidad para población discapacitada en un 20% de las Instituciones Educativas seleccionadas.</t>
  </si>
  <si>
    <t>Porcentaje de Instituciones Educativas con programa de Accesibilidad y Mobilidad.</t>
  </si>
  <si>
    <t>Los diseños se elaboraron en el 2.011. El proyecto se formuló y se entregó en el MEN con la documentación requerida.</t>
  </si>
  <si>
    <t>Envìo de lineamientos sobre accesibilidad para personas con discapacidad a las 30 Instituciones Educativas.</t>
  </si>
  <si>
    <t>No. De Instituciones con lineamientos para accesibilidad para personas discapacitadas.</t>
  </si>
  <si>
    <t>MANTENIMIENTO Y ADECUACION DE INFRAESTRUCTURA EDUCATIVA.</t>
  </si>
  <si>
    <t>Intervención del 50% de las instituciones educativas en cuanto a mantenimiento y mejoramiento de infraestructura educativa, de cubiertas, cerramientos, recuperación de recintos y fachadas, incluyendo las obras de Ola Inveral.</t>
  </si>
  <si>
    <t>Porcentaje de Instituciones Educativas Oficiales con mantenimiento y adecuaciòn de Infraestructura.</t>
  </si>
  <si>
    <t>En el primer semestre se han gestionado recursos para 16 Instituciones afectadas por la Ola Invernal, para intervenir cinco Instituciones Educativas con obras de mejoramiento y recuperacion de fachadas.</t>
  </si>
  <si>
    <t>Realización de visitas técnicas a las instituciones educativas para valoración de las intervenciones.</t>
  </si>
  <si>
    <t>2-8-10-01-02-01-03-0131</t>
  </si>
  <si>
    <t>SGP, EXC. FIN., REGALIAS.</t>
  </si>
  <si>
    <t>Pago de servicios públicos y funcionamiento de los establecimientos educativos</t>
  </si>
  <si>
    <t>Garantizar el funcionamiento de las instituciones educativas mediante el uso eficiente de los Fondos de Servicios Educativos y el consumo racional de los servicios públicos.</t>
  </si>
  <si>
    <t>PAGO DE SERVICIOS PUBLICOS.</t>
  </si>
  <si>
    <t>100% de Instituciones Educativas Oficiales con pago oportuno de servicios pùblicos.</t>
  </si>
  <si>
    <t>Porcentaje de Instituciones Educativas Oficiales con pago oportuno de servicios pùblicos.</t>
  </si>
  <si>
    <t>En el primer semestre se pagò oportunamente los servicios pùblicos al 100% de las Instituciones Educativas Oficiales.</t>
  </si>
  <si>
    <t>Seguimiento a las fechas y consumo de servicios pùblicos de las 30 Instituciones Educativas Oficiales con relaciòn mensual de pago.</t>
  </si>
  <si>
    <t>No. De informes de seguimiento.</t>
  </si>
  <si>
    <t>2-8-10-01-02-01-04-0132
2-8-10-01-02-01-04-0133
2-8-10-01-02-01-04-0134</t>
  </si>
  <si>
    <t>FONDO DE SERVICIOS EDUCATIVOS.</t>
  </si>
  <si>
    <t>100% de Instituciones Educativas Oficiales con transferencias a sus fondos de servicios educativos.</t>
  </si>
  <si>
    <t>Porcentaje de Instituciones Educativas Oficiales con transferencias de recursos.</t>
  </si>
  <si>
    <t>Se han transferido a 30 instituciones educativas la suma de $3.601.425.075, en el marco del programa de Gratuidad Educativa a través de los Fondos de Servicios Educativos.</t>
  </si>
  <si>
    <t>Seguimiento a las transferencias del 100% de las Instituciones Educativas Oficiales.</t>
  </si>
  <si>
    <t>No. De Instituciones Educativas con seguimiento a sus fondos de servicios.</t>
  </si>
  <si>
    <t>2-8-10-01-02-01-04-0135</t>
  </si>
  <si>
    <t>Alimentación escolar</t>
  </si>
  <si>
    <t>Brindar alimentación escolar con una cobertura educativa del 70% para niños, niñas y jóvenes (refrigerios) y 20% (almuerzos) de población vulnerable de la ciudad en convenio con el Instituto Colombiano de Bienestar Familiar y con recursos propios.</t>
  </si>
  <si>
    <t>ALIMENTACION ESCOLAR</t>
  </si>
  <si>
    <r>
      <t xml:space="preserve">Suministro de complemento nutricional a los Niños, Niñas y  Jòvenes matriculados en las instituciones educativas oficiales del Municipio de Armenia en las modalidades de desayunos o refrigerio, almuerzo.
                                                                                                                            </t>
    </r>
    <r>
      <rPr>
        <b/>
        <sz val="10"/>
        <rFont val="Arial"/>
        <family val="2"/>
      </rPr>
      <t>CUPOS ICBF</t>
    </r>
    <r>
      <rPr>
        <sz val="10"/>
        <rFont val="Arial"/>
        <family val="2"/>
      </rPr>
      <t xml:space="preserve">
16.275 Niños, Niñas y  Jòvenes  beneficiados con desayuno o refrigerio (37.58% cobertura),  5.697 Niños, Niñas y  Jòvenes  beneficiados con almuerzo (13.15% de cobertura)
</t>
    </r>
    <r>
      <rPr>
        <b/>
        <sz val="10"/>
        <rFont val="Arial"/>
        <family val="2"/>
      </rPr>
      <t>CUPOS ALCALDÍA
 DE ARMENIA</t>
    </r>
    <r>
      <rPr>
        <sz val="10"/>
        <rFont val="Arial"/>
        <family val="2"/>
      </rPr>
      <t xml:space="preserve">
18.160 Niños, Niñas y  Jòvenes  beneficiados con desayuno o refrigerio (41.93% cobertura). 3.303 Niños, Niñas y  Jòvenes  beneficiados con almuerzo (7.62% cobertura).
</t>
    </r>
  </si>
  <si>
    <t>No. De Niños, Niñas y Jòvenes con desayuno o refrigerio, o con almuerzo.</t>
  </si>
  <si>
    <t>Se inició el Programa de Alimentación con recursos ICBF para la atención de 16.275 desayunos o refrigerios, y 5.697 almuerzos en las diferentes instituciones educativas. Se logró la firma de un convenio con COOHOBIENESTAR para ejecutar aproximadamente $58.000.000 en programas de alimentación escolar en el marco de la aplicación de los excedentes financieros.</t>
  </si>
  <si>
    <t>Realizar reuniones de logìstica, seguimiento y monitoreo del proceso de Alimentaciòn Escolar para optimizar la cobertura y calidad del proyecto.</t>
  </si>
  <si>
    <t>No. De reuniones de logìstica, seguimiento y monitoreo del proceso de Alimetaciòn Escolar.</t>
  </si>
  <si>
    <t>2-8-10-01-02-01-05-0136</t>
  </si>
  <si>
    <t>SGP, REND. SGP.</t>
  </si>
  <si>
    <t>Transporte escolar</t>
  </si>
  <si>
    <t>Garantizar el transporte escolar a la  población vulnerable y con necesidades educativas especiales.</t>
  </si>
  <si>
    <t>TRANSPORTE ESCOLAR</t>
  </si>
  <si>
    <t>Prestación de servicio de transporte al 4% de niños, niñas y jòvenes de  instituciones educativas oficiales del Municipio de Armenia como apoyo a joradas complementarias,  salidas pedagógicas dentro del Departamento del Quindío</t>
  </si>
  <si>
    <t xml:space="preserve">Porcentaje  de niños, niñas y jóvenes matriculados en las instituciones educativas oficiales de Armenia   </t>
  </si>
  <si>
    <t xml:space="preserve">
3300 Niños, niñas y jòvenes beneficiados con subsidio de transporte urbano  perteneciente a las instituciones educativas oficiales del Municipio de Armenia
</t>
  </si>
  <si>
    <t>Elaborar relaciòn de jornadas complementarias o salidas pedagògicas para las autorizaciones de transporte escolar.</t>
  </si>
  <si>
    <t>No. De relaciones y/o autorizaciones de transporte escolar.</t>
  </si>
  <si>
    <t>2-8-10-01-02-01-06-0137</t>
  </si>
  <si>
    <t>CIERRE DE BRECHAS</t>
  </si>
  <si>
    <t>100% de la población vulnerable matriculada en las instituciones educativas, caracterizada y con atención educativa prioritaria a través de los modelos pedagógicos pertinentes y con los programas de acceso y permanencia.</t>
  </si>
  <si>
    <t>Ampliación de cobertura para población vulnerable</t>
  </si>
  <si>
    <t>ATENCIÓN A LA POBLACIÓN ETNIA, AFRO E INDÍGENAS.</t>
  </si>
  <si>
    <t>100% de la población etnia, afro e indigena matriculada en las instituciones educativas beneficiaria de las estrategias de gratuidad, alimentación escolar, educación pedagógica con modelos flexibles.</t>
  </si>
  <si>
    <t>Porcentaje de la población etnia, afro e indigena matriculada en las instituciones educativas beneficiarias de las estrategias de gratuidad, alimentación escolar, educación pedagógica con modelos flexibles.</t>
  </si>
  <si>
    <t xml:space="preserve">Retener 395 niños, niñas y jóvenes de población étnica atendida en las instituciones oficiales; y 90 niños, niñas y jóvenes de población de resguardos indígenas atendida en instituciones oficiales beneficiadas con gratuidad, alimentación escolar y modelos pedagógicos fléxibles, que representan un 100% de la población que demanda matricula, y busqueda de un 1% de la población.
</t>
  </si>
  <si>
    <t>Fortalecer las aulas de aceleración viabilizadas por el MEN para la atención educativa con modelos fléxibles.</t>
  </si>
  <si>
    <t>Julio-Diciembre 2.012</t>
  </si>
  <si>
    <t>Aulas de aceleración fortalecidas.</t>
  </si>
  <si>
    <t>2-8-10-01-02-02-01-0138</t>
  </si>
  <si>
    <t>Coordinar la búsqueda de los desertores y población desescolarizada en etnia, afro e indigena.  con el apoyo de las Instituciones Educativas, presidentes de Juntas de Acción comunal, presidentes de Juntas de Administradoras Locales, Familias en Acción, Red Unidos, ICBF y otros, con la realización de visitas familiares y realización de reuniones con actores educativos.</t>
  </si>
  <si>
    <t>Número de visitas familiares y/o reuniones con actores educativos.</t>
  </si>
  <si>
    <t>AMPLIACIÓN DE COBERTURA PARA ATENDER POBLACIÓN VULNERABLE – JOVENES Y ADULTOS</t>
  </si>
  <si>
    <t>100% de la población vulnerable-jóvenes y adultos matriculada en las instituciones educativas beneficiarias de las estrategias de gratuidad, alimentación escolar, educación pedagógica con modelos flexibles.</t>
  </si>
  <si>
    <t>Porcentaje de la población vulnerable-jóvenes y adultos matriculada en las instituciones educativas beneficiarias de las estrategias de gratuidad, alimentación escolar, educación pedagógica con modelos flexibles.</t>
  </si>
  <si>
    <t>Retener 5.071 niños, niñas, jóvenes y adultos depoblación vulnerable matriculados en las instituciones educativas beneficiarios de gratuidad, formación a través de modelos fléxibles, que representan un 100% de la población que demanda matricula, y busqueda de un 1% de la población.</t>
  </si>
  <si>
    <t>Fortalecer los ciclos para la atención educativa del programa de educación para jóvenes y adultos..</t>
  </si>
  <si>
    <t>2-8-10-01-02-02-01-0139</t>
  </si>
  <si>
    <t>Coordinar la búsqueda de los desertores y población desescolarizada (población vulnerable, jóvenes y adultos)  con el apoyo de las Instituciones Educativas, presidentes de Juntas de Acción comunal, presidentes de Juntas de Administradoras Locales, Familias en Acción, Red Unidos, ICBF y otroscon la realización de visitas familiares y realización de reuniones con actores educativos.</t>
  </si>
  <si>
    <t xml:space="preserve">Solicitar 750 cupos al Ministerio de Educación Nacional  en los proyectos MEN-SENA y MEN-Ecopetrol-OEI 
</t>
  </si>
  <si>
    <t>Julio-agosto 2.012</t>
  </si>
  <si>
    <t>Número de cupos solicitados.</t>
  </si>
  <si>
    <t>ATENCION A POBLACIONES ESPECIALES  O DISCAPACIDADES.</t>
  </si>
  <si>
    <t>100% de la poblaciónes especiales o con discapacidad matriculada en las instituciones educativas beneficiarias de las estrategias de gratuidad, alimentación escolar, educación pedagógica con modelos flexibles.</t>
  </si>
  <si>
    <t>Porcentaje de la poblaciónes especiales o con discapacidad matriculada en las instituciones educativas beneficiarias de las estrategias de gratuidad, alimentación escolar, educación pedagógica con modelos flexibles.</t>
  </si>
  <si>
    <r>
      <t xml:space="preserve">Retener </t>
    </r>
    <r>
      <rPr>
        <sz val="10"/>
        <color indexed="10"/>
        <rFont val="Arial"/>
        <family val="2"/>
      </rPr>
      <t>1.329</t>
    </r>
    <r>
      <rPr>
        <sz val="10"/>
        <rFont val="Arial"/>
        <family val="2"/>
      </rPr>
      <t xml:space="preserve"> niños, niñas y jóvenes de población desplazada y </t>
    </r>
    <r>
      <rPr>
        <sz val="10"/>
        <color indexed="10"/>
        <rFont val="Arial"/>
        <family val="2"/>
      </rPr>
      <t>2.659</t>
    </r>
    <r>
      <rPr>
        <sz val="10"/>
        <rFont val="Arial"/>
        <family val="2"/>
      </rPr>
      <t xml:space="preserve"> con necesidades educativas especiales beneficiarios de gratuidad, alimentación escolar, modelos pedagógicos fléxible (si es necesario), que representan un 100% de la población que demanda matricula, y la busqueda de un 1% de la población.</t>
    </r>
  </si>
  <si>
    <t>2-8-10-01-02-02-01-0140</t>
  </si>
  <si>
    <t>Coordinar la búsqueda de los desertores y población desescolarizada (poblaciónes especiales o con discapacidad)  con el apoyo de las Instituciones Educativas, presidentes de Juntas de Acción comunal, presidentes de Juntas de Administradoras Locales, Familias en Acción, Red Unidos, ICBF y otros con la realización de visitas familiares y realización de reuniones con actores educativos.</t>
  </si>
  <si>
    <t>Mejorar las tasas bruta y neta de cobertura ubicándose en 104% y 92%, respectivamente; 
Disminuir los niveles de deserción escolar al 3%, de reprobación al 2.5% y de analfabetismo al 3.5%.</t>
  </si>
  <si>
    <t>UNIFORMES Y KITS ESCOLARES</t>
  </si>
  <si>
    <t>0% de la población vulnerable matriculada con kits escolares en el segundo semestre del 2.012.</t>
  </si>
  <si>
    <t>Porcentaje de la población vulnerable matriculada con kits escolares en el segundo semestre del 2.012.</t>
  </si>
  <si>
    <t>Se han entregado 18.500 kits escolares en el primer semestre a niños, niñas y jóvenes de las instituciones educativas El Caimo (sedes rurales), Bosques de Pinares (sede Simón Rodríguez), Camilo Torres, Rufino Cuervo Centro, Santa Teresa de Jesús.</t>
  </si>
  <si>
    <t>No se entregarán kits escolares en el segundo semestre.</t>
  </si>
  <si>
    <t>2-8-10-01-02-02-01-0141</t>
  </si>
  <si>
    <t>Funcionamiento y prestación de servicios del sector educativo de las instistuciones educativas.</t>
  </si>
  <si>
    <t>100% de la planta de las instituciones educativas viabilizada por el Ministerio de Educación y con pago oportuno en el pago de salarios, prestaciones sociales, seguridad social y transferencias de nómina.</t>
  </si>
  <si>
    <t>FUNCIONAMIENTO Y PRESTACION DE SERVICIOS DEL SECTOR EDUCATIVO DE LAS INSTITUCIONES EDUCATIVAS.</t>
  </si>
  <si>
    <t>Se tiene una planta viabilizada por el MEN en un 100% de sus integrantes con pagos mensuales de sus salarios, prestaciones, seguridad social y las transferencias respectivas de la nòmina.</t>
  </si>
  <si>
    <t>Porcentaje de planta viabilizada por el MEN.</t>
  </si>
  <si>
    <t xml:space="preserve">1.995 funcionarios de las E.E  viabilizados por el MEN. No. Directivos docentes: 121. No. Docentes: 1603. No. Administrativos: 271. 100% planta viabilizada por el MEN
</t>
  </si>
  <si>
    <t>Revisiòn mensual de la planta viabilizada.</t>
  </si>
  <si>
    <t>No. De revisiones por semestre.</t>
  </si>
  <si>
    <t>2-8-10-01-02-02-02</t>
  </si>
  <si>
    <t>PERTINENCIA E INNOVACIÓN</t>
  </si>
  <si>
    <t>Mejorar las competencias básicas (matemáticas, comunicativas, científicas y ciudadanas) y laborales (específicas y profesionales) en el 100% de las instituciones educativas oficiales, incluyendo  las relativas al bilingüismo y a las tecnologías de la información.</t>
  </si>
  <si>
    <t>Otros proyectos de calidad</t>
  </si>
  <si>
    <t>PROYECTOS EDUCATIVOS TRANSVERSALES - BILINGUISMO</t>
  </si>
  <si>
    <t>Diagnosticar el estado del Bilinguismo en las instituciones educativas.</t>
  </si>
  <si>
    <t>Un diagnóstico elaborado y socializado.</t>
  </si>
  <si>
    <t>No hay diagnóstico sobre nivel de competencias.</t>
  </si>
  <si>
    <t>Elaboración del diagnóstico.</t>
  </si>
  <si>
    <t>julio 2.012</t>
  </si>
  <si>
    <t>2-8-10-01-02-03-01-0220</t>
  </si>
  <si>
    <t>Socializar el diagnóstico en las instituciones educativas mediante jornadas pedagógicas.</t>
  </si>
  <si>
    <t>Mejorar  los niveles de suficiencia, metodología y didáctica de lengua estranjera en 50 docentes de básica primaria de las instituciones educativas oficiales.</t>
  </si>
  <si>
    <t>Número de docentes mejorando sus niveles de suficiencia, metodología y didáctica en lengua extranjera de instituciones educativas oficiales de básica primaria.</t>
  </si>
  <si>
    <t>212 docentes de primaria y secundaria con capacitación en ingles, metodología y didáctica.</t>
  </si>
  <si>
    <t>Realizar capacitación en metodología y didáctica en lengua extranjera.</t>
  </si>
  <si>
    <t>julio-diciembre 2012</t>
  </si>
  <si>
    <t>No. De docentes capacitados.</t>
  </si>
  <si>
    <t>Articular las TICs con los procesos de enseñanza-aprendizaje de la lengua extranjera  con un grupo piloto de 30 docentes.</t>
  </si>
  <si>
    <t>No. De docentes implementando TICs en sus procesos de enseñanza-aprendizaje.</t>
  </si>
  <si>
    <t>Editar y socializar el documento de Plan de Area Municipal en Lenguas Extranjeras</t>
  </si>
  <si>
    <t>julio-septiembre 2.012</t>
  </si>
  <si>
    <t>No. De instituciones educativas con la socialización del Plan de Area.</t>
  </si>
  <si>
    <t>Realizar asesoría y seguimiento a la implementación del plan de Area alineado con los estandares de competencias en lenguas extranjeras en instituciones educativas oficiales.</t>
  </si>
  <si>
    <t>No. De instituciones.</t>
  </si>
  <si>
    <t xml:space="preserve">Promover el desarrollo de competencias básicas y ciudadanas en el 100% de las instituciones educativas a través del diseño, orientación e implementación de estrategias educativas que fomenten experiencias significativas en los ambientes de aprendizaje y las  prácticas educativas, que beneficien su proyecto de vida y respondan, a la vez, a oportunidades y necesidades del entorno por medio del estalecimiento y expansión de los programas pedagógicos transversales y del Programa de Competencias Ciudadanas (fomentar en el establecimiento educativo innovaciones curriculares y pedagógicas basadas en prácticas democráticas para el aprendizaje de los principios y valores de la participación ciudadanas).
</t>
  </si>
  <si>
    <t>2012630010349
2012630010358</t>
  </si>
  <si>
    <t>APROPIACIÓN DE NUEVAS TECNOLOGÍAS PARA MEJORAR LA CALIDAD EDUCATIVA</t>
  </si>
  <si>
    <t>En el marco deL Programa Entre Pares capacitar a 40 docentes para el uso e incorporación de TICs en el aula de clase y 50 docentes en el uso de herramientas WEB 2.0, para uso pedagógico.</t>
  </si>
  <si>
    <t>Número de docentes capacitados.</t>
  </si>
  <si>
    <t>Se capacitaron en el primer semestre 75 docentes.</t>
  </si>
  <si>
    <t>Número de docentes convocados para la capaictación.</t>
  </si>
  <si>
    <t>No. De docentes convocados.</t>
  </si>
  <si>
    <t>2-8-10-01-02-03-01-0221</t>
  </si>
  <si>
    <t>Docentes con blog educativo para su incorporación el proceso de enseñanza-aprendizaje.</t>
  </si>
  <si>
    <t>Número de docentes con blog educativo.</t>
  </si>
  <si>
    <t>Un docente se ganó un concurso nacional por su blog educativo para ciencias sociales.</t>
  </si>
  <si>
    <t>Promover el uso de blog educativo.</t>
  </si>
  <si>
    <t>No. De visitas en los blog educativos promovidos por la Secretaría de Educación.</t>
  </si>
  <si>
    <t>Uso y aprovechamiento de aulas tecnológicas.</t>
  </si>
  <si>
    <t>Número de aulas tecnológicas.</t>
  </si>
  <si>
    <t>Se tienen aulas tecnológicas en las sedes educativas Ciudad Armenia, República del Uruguay y La Cecilia.</t>
  </si>
  <si>
    <t>Promover el uso de aulas tecnológicas beneficiando a niños, niñas, jóvenes y adultos del sistema educativo.</t>
  </si>
  <si>
    <t xml:space="preserve">No. De estudiantes beneficiados </t>
  </si>
  <si>
    <t>Promover la articulación de la educación media con la superior y la educación para el Trabajo en el 60% de las instituciones educativas oficiales. 30% de egresados vinculados a la cadena de formación.</t>
  </si>
  <si>
    <t>COMPETENCIAS LABORALES, FORMACION PARA EL TRABAJO Y EL DESARROLLO HUMANO.</t>
  </si>
  <si>
    <t>Implementación de convenios con SENA y Universidad del Quindío para iniciar procesos de articulación media con seis Instituciones Educativas Oficiales.</t>
  </si>
  <si>
    <t>No. De Instituciones Educativas Oficiales con procesos de articulación de la media técnica.</t>
  </si>
  <si>
    <t xml:space="preserve">• Documento de política Municipal de Articulación. • Convenio Interadministrativo entre la SEM y la U. Q. vigencia 2012 - 2015 (Definiendo acciones para iniciar la articulación de la educación media y la I.E.S.). • Inicio del Pilotaje de Articulación con 3 I.E. ( CASD, RUFINO CENTRO e INEM) y la facultad  de Ciencias Básicas de la U.Q.. • Convenio Interadministrativo entre la SEM y el SENA vigencia 2012 – 2015.. 
</t>
  </si>
  <si>
    <t>Asistencia técnica y apoyo a las Instituciones Educativas en el proceso de articulación de la media técnica con visitas de seguimiento  y monitoreo a cada Institución según el marco de los convenios protocolizados.</t>
  </si>
  <si>
    <t>No. De Instituciones educativas con seguimiento a sus procesos de articulación de la media técnica.</t>
  </si>
  <si>
    <t>2-8-10-01-02-03-01-0222</t>
  </si>
  <si>
    <t>Seguimiento a establecimientos educativos de formación para el trabajo y desarrollo humano.</t>
  </si>
  <si>
    <t>Informe del período sobre el estado de los establecimientos educativos de formaicón para el trabajo y el desarrollo humano.</t>
  </si>
  <si>
    <t>En el primer semestre se aprobó el Plan de Inspección y vigilancia  el cual permite el seguimiento a los establecimientos educativos de formación para el trabajo y desarrollo humano.</t>
  </si>
  <si>
    <t>Realizar visitas de evaluación a establecimientos educativos de formación para el trabajo y desarrollo humano.</t>
  </si>
  <si>
    <t>No. De establecimientos visitados.</t>
  </si>
  <si>
    <t>Implementación de la articulación de la educación media con las instituciones de formación para el trabajo y el desarrollo humano.</t>
  </si>
  <si>
    <t>No. De Instituciones educativas oficiales articuladas con instituciones de formación para el trabajo y el desarrollo humano.</t>
  </si>
  <si>
    <t>• Se brindó Asistencia Técnica a 3 I.E. que iniciaran el proceso de Articulación de la Educación Media con el SENA Y y/o I.T.D.H.</t>
  </si>
  <si>
    <t>Seguimiento a los egresados de la educación media de las Instituciones Educativas Oficiales mediante un informe del período.</t>
  </si>
  <si>
    <t>No. De informes sobre seguimiento a agresados.</t>
  </si>
  <si>
    <t>Se tiene un informe de los egresados que han ingresado a instituciones de educación superior del Quindío.</t>
  </si>
  <si>
    <t>Recolección de información de Instituciones de educación superior y de las instituciones educativas oficiales.</t>
  </si>
  <si>
    <t>No. De documentos recolectados sobre información de egresados.</t>
  </si>
  <si>
    <t>EFICIENCIA EDUCATIVA</t>
  </si>
  <si>
    <t>Mejorar la gestión educativa con niveles de eficiencia, eficacia y efectividad superiores al 95%.</t>
  </si>
  <si>
    <t>Eficiencia y modernización educativa</t>
  </si>
  <si>
    <t>100% de la planta central viabilizada por el Ministerio de Educación y con pago oportuno en el pago de salarios, prestaciones sociales, seguridad social y transferencias de nómina.</t>
  </si>
  <si>
    <t xml:space="preserve">FUNCIONAMIENTO Y PRESTACIÓN DE SERVICIOS DEL SECTOR EDUCATIVO DEL NIVEL CENTRAL </t>
  </si>
  <si>
    <t>100% de la planta viabilizada por el MEN.</t>
  </si>
  <si>
    <t>Julio-Diciembre.</t>
  </si>
  <si>
    <t>2-8-10-01-02-04-01</t>
  </si>
  <si>
    <t>Nùmero de meses con pago oportuno de salarios, prestaciones, seguridad social y de las transferencias respectivas.</t>
  </si>
  <si>
    <t>Se pagaron oportunamente los 12 meses del 2.011.</t>
  </si>
  <si>
    <t>Procesos de prenòmina y nòmina elaborados oportunamente segùn cronograma de liquidaciòn por cada mes.</t>
  </si>
  <si>
    <t>No. De prenòminas y nòminas elaboradas oportunamente.</t>
  </si>
  <si>
    <t>100% de los procesos de la Secretaría de Educación certificados y con seguimiento en su sistema de gestión de la calidad; 100% de las Instituciones Educativas oficiales (gestión y cumplimiento de planes de mejoramiento) y no oficiales (viabilidad y cumplimiento de requisitos) con seguimiento de Inspección y Vigilancia; Implementación, uso y aprovechamiento en un 100% de los sistemas de información con énfasis en SIMAT, SINEB, HUMANO; Niveles de autoevaluación institucional superiores al 95%; 100% de los programas de la Secretaría de Educación y de las instituciones educativas con procesos de rendición de cuentas y manual de Buen Gobierno; y Niveles de oportunidad de respuesta del SAC y de percepción favorable iguales o superiores al 90%.</t>
  </si>
  <si>
    <t>OTROS PROYECTOS DE EFICIENCIA-PLANEACION, SEGUIMIENTO Y EVALUACION DEL SECTOR EDUCATIVO.</t>
  </si>
  <si>
    <t>Dos procesos certificados en el 2.012 y sostenimiento de la certificación de los tres procesos que se han certificado.</t>
  </si>
  <si>
    <t>Número de procesos certificados.</t>
  </si>
  <si>
    <t>La Secretaría de Educación debe certificarse con el MEN y el ICONTEC dos procesos: Calidad Educativa y Financiero.</t>
  </si>
  <si>
    <t>Se ha realizado auditorìas internas a los dos procesos previa a la certificaciòn con su plan de mejoramiento respectivo y una auditorìa de certificaciòn.</t>
  </si>
  <si>
    <t>Octubre-Noviembre 2.012</t>
  </si>
  <si>
    <t>No. De uditorìas realizadas por semestre.</t>
  </si>
  <si>
    <t>2-8-10-01-02-04-02-0249</t>
  </si>
  <si>
    <t>Dos procesos con viista de certificación en el 2.012 y sostenimiento de la certificación de los tres procesos que se han certificado.</t>
  </si>
  <si>
    <t>Número de procesos con sostenimiento de la certificación.</t>
  </si>
  <si>
    <t>La Secretaría de Educación tiene certificados con el MEN y el ICONTEC tres procesos: Cobertura, Talento Humano y Atención al ciudadano.</t>
  </si>
  <si>
    <t>Se ha realizado auditorìas internas a los tres procesos con su plan de mejoramiento respectivo para la sostenibilidad de la certificaciòn.</t>
  </si>
  <si>
    <t>Octubre-Noviembre 2.013</t>
  </si>
  <si>
    <t>No. De auditorìas realizadas por semestre.</t>
  </si>
  <si>
    <t>Implementación, uso y aprovechamiento de los sistemas de información con énfasis en SIMAT, SINEB, HUMANO, FINANCIERO y SAC, SICIED, SIGC, permitiendo avanzar en la articulación de la información con el Ministerio de Educación y el 100% de las Instituciones Educativas.</t>
  </si>
  <si>
    <t>Porcentaje de aprovechaniento de los sistemas de informaciòn.</t>
  </si>
  <si>
    <t xml:space="preserve">El Simat se encuentra implementado en la SEM y en el 100% de las instituciones  educativas. El SAC se ha implementado en su segunda version en el 2.011 y su indice de oportunidad termino en diciembre del 2.011 en 84.74%. El sistema humano se encuentra implementado en un 82%. El SIGCE (sistema de informacion de la calidad  educativa) permite actualizar informacion del PEI por institucion educativa. el procentaje de avance de PEI habilitados y en construccion es del 65.5% a noviembre del 2.011. El sistema financiero se encuentra implementado en un 100%.
</t>
  </si>
  <si>
    <t>Seguimiento semestral del nivel de aprovechamiento de los sistemas de informaciòn de la SEM, segùn reporte de Modernizaciòn.</t>
  </si>
  <si>
    <t>No. De sistemas con seguimiento semestral en su nivel de aprovechamiento</t>
  </si>
  <si>
    <t>Un sistema de indicadores implementado para monitorear el 100% de los programas, proyectos y procesos de la Secretaría de Educación.</t>
  </si>
  <si>
    <t>Porcentaje de programas, proyectos y procesos con un sistema integrade indicadores.</t>
  </si>
  <si>
    <t>La Secretaría de Educación tiene un  seguimiento básico que utiliza un esquema sencillo de indicadores, pero no integra la totalidad de la gestión.</t>
  </si>
  <si>
    <t>Se ha implementado un sistema de indicadores para monitorear los programas, proyectos y procesos de la Secretarìa de Educaciòn a partir del mes de agosto de 2.012.</t>
  </si>
  <si>
    <t>No. De sistemas de indicadores implementados en el mes de agosto.</t>
  </si>
  <si>
    <t>Niveles de autoevaluación institucional superiores al 85%.</t>
  </si>
  <si>
    <t>Porcentaje de autoevaluaciòn institucional.</t>
  </si>
  <si>
    <t>Los niveles de autoevaluación al mes de diciembre de 2.011 son del 84.7%.</t>
  </si>
  <si>
    <t>Se tiene una autoevaluaciòn trimestral de la Secretarìa de Eduacciòn.</t>
  </si>
  <si>
    <t>Septiembre y Diciembre 2.012</t>
  </si>
  <si>
    <t>No. De autoevaluaciones por semestre</t>
  </si>
  <si>
    <t>Seguimiento a la gestión por parte de Inspección y Vigilancia del 30% de las Instituciones educativas oficiales y privadas.</t>
  </si>
  <si>
    <t>Porcentaje de seguimiento de Inspección y Vigilancia a Instituciones Educativas Oficiales y Privadas,</t>
  </si>
  <si>
    <t>En el año 2.011 se realizó seguimiento a las Instituciones Educativas Oficiales y Privadas.</t>
  </si>
  <si>
    <t>Se tienen visitas técnicas de seguimiento de Inspecicón y Vigilancia.</t>
  </si>
  <si>
    <t>Julio-diciembre 2.012</t>
  </si>
  <si>
    <t>No. De visitas con informe respectivo de seguimiento.</t>
  </si>
  <si>
    <t>100% de instituciones educativas adoptando manual de Buen Gobierno.</t>
  </si>
  <si>
    <t>Porcentaje de instituciones adoptando Manual de Buen Gobierno.</t>
  </si>
  <si>
    <t>No existe Manual de Buen Gobierno en ninguna institución educativa.</t>
  </si>
  <si>
    <t>Se ha estructurado un Manual de Buen Gobierno para ser adoptado por las Instituciones Educativas.</t>
  </si>
  <si>
    <t>Noviembre de 2.012</t>
  </si>
  <si>
    <t xml:space="preserve">No. De Instituciones Educativas adoptando un Manuales de Buen Gobierno. </t>
  </si>
  <si>
    <t>Un proceso anual de rendición de cuentas de la Secretaría de Educación Municipal. 100% de las instituciones educativas con procesos de rendición de cuentas.</t>
  </si>
  <si>
    <t>Proceso de Rendición de cuentas de la SEM.</t>
  </si>
  <si>
    <t>La Secretaría de Educación ha realizado su proceso de rendidión de cuentas en el marco del proceso de la Alcaldía de Armenia.</t>
  </si>
  <si>
    <t>Se tiene un proceso de rendiciòn de cuentas de la Secretarìa de Educaciòn.</t>
  </si>
  <si>
    <t>No. De procesos de rendiciòn de cuentas por año.</t>
  </si>
  <si>
    <t>Seguimiento al 100% de los procesos judiciales, demandas, derechos de petición y procesos contractuales de la Secretaría de Educación, mediante un informe trimestral.</t>
  </si>
  <si>
    <t>Porcentaje de procesos judiciales, demandas, derechos de petición y procesos contractuales con un seguimiento mensual.</t>
  </si>
  <si>
    <t>Hay un seguimiento a los procesos, demandas, derechos de petición y procesos contractuales sin tener en cuenta un esquema de medición que nos permita identificar análisis y tendencias en su monitoreo.</t>
  </si>
  <si>
    <t>Se tiene un seguimiento mensual a los procesos, demadas, derechos de peticiòn y procesos contractuales.</t>
  </si>
  <si>
    <t>No. De seguimientos por semestre.</t>
  </si>
  <si>
    <t>Niveles de oportunidad de respuesta del SAC y de percepción favorable iguales o superiores al 90%.</t>
  </si>
  <si>
    <t>Niveles porcentuales de oportunidad de respuesta.</t>
  </si>
  <si>
    <t xml:space="preserve">El índice de oportunidad a diciembre fue del 84.74% </t>
  </si>
  <si>
    <t>Se tiene una mediciòn mensual del indice de oportunidad.</t>
  </si>
  <si>
    <t>No. De mediciones de percepciòn de los usuarios del sector por semestre.</t>
  </si>
  <si>
    <t>Indice de favorabilidad de la Secretaría de Educación.</t>
  </si>
  <si>
    <t>La percepción favorable de los usuarios estuvo en diciembre del 2.011 en el 95%.</t>
  </si>
  <si>
    <t>Se tiene una mediciòn de la percepciòn de los usuarios del sector educativo oficial por semestres al 2.012 con la aplicaciòn de un instrumento (encuesta).</t>
  </si>
  <si>
    <t>Mantenimiento preventivo y correctivo para el 100% de los equipos de la SEM (nivel central) en el marco del Plan de Tecnología Informática.</t>
  </si>
  <si>
    <t>Porcentaje de equipos con mantenimiento preventivo y correctivo.</t>
  </si>
  <si>
    <t>Se realiza mantenimiento prevenivo y correctivo parcialmente a los equipos de la SEM y el Plan de Tecnología Informática se tiene al 2.011.</t>
  </si>
  <si>
    <t>Actualización del Plan de Tecnología Informática.</t>
  </si>
  <si>
    <t>Plan de Tecnología actualizado.</t>
  </si>
  <si>
    <t>100% de las instituciones educativas con conectividad (incluyendo sus sedes).</t>
  </si>
  <si>
    <t>OTROS PROYECTOS DE EFICIENCIA-CONECTIVIDAD</t>
  </si>
  <si>
    <t>Conectividad total para el 70% de las sedes educativas.</t>
  </si>
  <si>
    <t>Porcentaje de sedes educativas con conectividad.</t>
  </si>
  <si>
    <t>Se tienen 41 sedes con conectividad.</t>
  </si>
  <si>
    <t>Operatividad del proyecto CONEXIÓN TOTAL</t>
  </si>
  <si>
    <t>No. de sedes educativas con operatividad del proyecto CONEXIÓN TOTAL</t>
  </si>
  <si>
    <t>2-8-10-01-02-04-02-0250</t>
  </si>
  <si>
    <t>SECRETARÍA DE GOBIERNO</t>
  </si>
  <si>
    <t>EJE TEMATICO 1
ARMENIA COMPETITIVA/ 1.6  ARMENIA ESPACIO PARA TODOS</t>
  </si>
  <si>
    <t>RENOVANDO EL ESPACIO PÚBLICO</t>
  </si>
  <si>
    <t xml:space="preserve">23) Generar cultura ciudadana  de respeto y utilización del espacio público en el 50% de la población del Municipio de Armenia. </t>
  </si>
  <si>
    <t>Dinámicas de ciudad y cultura ciudadana</t>
  </si>
  <si>
    <t>52)  Elaborar e implementar un plan de recuperación  y organización de la venta informal en centro de la ciudad.</t>
  </si>
  <si>
    <t>Humanización del Espacio Público</t>
  </si>
  <si>
    <t>Diseñar y elaborar el plan de recuperacipon y organización de venta informal en el centro de la ciudad y lograr su implementación en un 10%</t>
  </si>
  <si>
    <t>% de implementación del plan de recuperación y organizacipon de venta informa en el centro de la ciudad</t>
  </si>
  <si>
    <t>10% de implemantación del plan</t>
  </si>
  <si>
    <t xml:space="preserve">Promover la Mesa de Concertación  </t>
  </si>
  <si>
    <t>Enero - Diciembre de 2012</t>
  </si>
  <si>
    <t xml:space="preserve">1. Mesa de  Concertación con los presidentes y lideres de los  sindicatos que agremian en Armenia los    vendedores informales e  irre-gulares. </t>
  </si>
  <si>
    <t xml:space="preserve">2-8-09-15-06-01-01-0058 </t>
  </si>
  <si>
    <t>*01 01 Propios  *02 84 Exc Fros Rtos Fros S.G.P. - P.G. *Exc Fros Ult Doc S.G.P. - P.G  * 02 181 Exc Fros Exc Fros S.G.P.-P.G. Libre Inversión</t>
  </si>
  <si>
    <t xml:space="preserve">Secretario de Gobierno y Convivencia - Inspecciones de Establecimientos Públicos y Vendedores Ambulantes 4°,6° y 10° - Equipo Técnico Espacio Público </t>
  </si>
  <si>
    <t>100% depuración de la caracterización de los vendedores informales</t>
  </si>
  <si>
    <t>Febrero - Noviembre de 2012</t>
  </si>
  <si>
    <t>2. Actualización de la caracterización de los vendedores informales</t>
  </si>
  <si>
    <t>Apoyo a Determinación de puntos   estratégicos de ventas, según la planeación de ejecución de obras establecida por la    Em-presa Amable. La cual inicia en la carrera 17 entre calles 17 y 21, es decir que esta se hará de manera    gradual durante los 4 años de gobierno.</t>
  </si>
  <si>
    <t>Marzo - Diciembre de 2012</t>
  </si>
  <si>
    <t>3. Reubicación de vendedores ambu-lantes y estacionarios  (cra 17)</t>
  </si>
  <si>
    <t>Identificación,  Carnetización y expedición de       licencias</t>
  </si>
  <si>
    <t xml:space="preserve">Organización de vendedores infor-males e irregulares </t>
  </si>
  <si>
    <t>Diseñar como mínimo  3   propuestas socioeconómicas vendedores informales que no sean beneficiados en el proceso de adjudi-cación de módulos y/o reubicación.</t>
  </si>
  <si>
    <t>Abril - Diciembre de 2012</t>
  </si>
  <si>
    <t>Diseño y/o elaboración de  pro-puestas socioeconómicas, para los vendedores informales non beneficiados en el proceso de adjudi-cación de módulos y/o reubicación.</t>
  </si>
  <si>
    <t>Realizar dos 2 campañas por año que promuevan la cultura ciudadana</t>
  </si>
  <si>
    <t>Junio - Diciembre de 2012</t>
  </si>
  <si>
    <t>Campañas realizadas para generar cultura ciudad de respeto al espacio públic  - Cambiando hábitos de compra</t>
  </si>
  <si>
    <t>EJE TEMATICO 2
 ARMENIA SOCIAL/ 2.3 ARMENIA CIUDAD PROSPERA PARA NIÑOS, NIÑAS Y ADOLESCENTES</t>
  </si>
  <si>
    <t>33) Consolidar la familia como nucleo fundamental de la sociedad, para el desarrollo integral de los niños, niñas y adolescentes, brindando el 100% de la atención requerida.</t>
  </si>
  <si>
    <t>140) Tres comisarias de familia funcionando con los equipos técnicos y humanos requeridos</t>
  </si>
  <si>
    <t>Fortalecimiento y Operación de las Comisarias Familia</t>
  </si>
  <si>
    <t>Brindar asesoría y acompañamiento (jurídico, sicológico, de trabajo social, prevención y atención a casos) al 100% de la problación que lo solicite en las comisarías de familia</t>
  </si>
  <si>
    <t>Porcentaje de personas atendidas en las comisaria de familia</t>
  </si>
  <si>
    <t>Fortalecimiento de las Tres comisarias de familia con el equipo interdisciplinario requerido</t>
  </si>
  <si>
    <t>Febrero - Diciembre de 2012</t>
  </si>
  <si>
    <t>N° de personas vinculadas por contrato para fortalecer el equipo interdisciplinario de las comisarias</t>
  </si>
  <si>
    <t xml:space="preserve">2-8-10-14-03-01-01-0295 </t>
  </si>
  <si>
    <t xml:space="preserve">*01 01 Propios - * 02 0165 Exc Fros S.G.P. -P.G. Reintegros </t>
  </si>
  <si>
    <t>Secretario de Gobierno y Convivencia - Comisarias de Familia - Equipo interdisciplinarios Comisarias</t>
  </si>
  <si>
    <t>141) Realizar 30 eventos de Comisarias en Casa por año.</t>
  </si>
  <si>
    <t xml:space="preserve">Realizar 10 eventos de comisaria en casa por cada comisaria de familia </t>
  </si>
  <si>
    <t>N° de eventos de comisaria en casa realizados</t>
  </si>
  <si>
    <t>142) Campañas de prevención al uso y consumo de sustancias psicoactivas, maltrato infantil, maltrato escolar y abuso sexual desarrolladas en los 32 centros educativos por año.</t>
  </si>
  <si>
    <t xml:space="preserve">Vincular 1000 personas de las Instituciones educativas en las campañas prevención al uso y consumo de sustancias psicoactivas, maltrato infantil, maltrato escolar y abuso sexual. </t>
  </si>
  <si>
    <t>Marzo - Noviembre de 2012</t>
  </si>
  <si>
    <t>N° de personas de las instituciones educativa vinculadas a las campañas de prevención</t>
  </si>
  <si>
    <t xml:space="preserve">Mantener la atención y acompañamiento sicologico a 1600 personas </t>
  </si>
  <si>
    <t xml:space="preserve">N° de casos de en las comisarias de atención, acompañamiento y seguimiento sicologico </t>
  </si>
  <si>
    <t>EJE TEMATICO 2 
ARMENIA SOCIAL/  2.8 ARMENIA SEGURA</t>
  </si>
  <si>
    <t>GOBERNABILIDAD Y CIUDADANÍA</t>
  </si>
  <si>
    <t>49) Construir y dotar el Centro de Convivencia para la Gobernabilidad.</t>
  </si>
  <si>
    <t>Seguridad Ciudadana</t>
  </si>
  <si>
    <t>183) Tener en funcionamiento el Centro de Convivencia y Gobernabilidad, en el Municipio de Armenia</t>
  </si>
  <si>
    <t>Fortalecimiento de la Seguridad Ciudadana</t>
  </si>
  <si>
    <t>N/A en la vigencia 2012</t>
  </si>
  <si>
    <t xml:space="preserve">2-8-10-18-08-01-01--0296   
2-8-10-18-08-01-01-0303 </t>
  </si>
  <si>
    <t xml:space="preserve">*01 01 Propios   * 02 0181 Exc Fros Exc Fros S.G.P: - P.G. Libre Inversión - </t>
  </si>
  <si>
    <t>Secretario de Gobierno y Convivencia - Profesional Universitario de Temas de Seguridad - Contratistas Servicios Profesionales</t>
  </si>
  <si>
    <t>50) Funcionamiento de dos casas de justicia en el Municipio de Armenia</t>
  </si>
  <si>
    <t xml:space="preserve">184) Vincular seis (06) organismos del Estado a la Casa de Justicia (seguridad, justicia y convivencia).              </t>
  </si>
  <si>
    <t>Prestar tres nuevos servicios a la comunidad en la casa de justicia</t>
  </si>
  <si>
    <t>N° de servicios nuevos prestados en casa de justicia</t>
  </si>
  <si>
    <t>Vinculara tres organismos del estado a la casa de justicia</t>
  </si>
  <si>
    <t>N° de organismos vinculados a casa de justicia</t>
  </si>
  <si>
    <t>* Construcción, Dotación y Funcionamiento de la Casa de Justicia No.2</t>
  </si>
  <si>
    <t>51)  Apoyar y fortalecer el 100% de los organismos de seguridad y contribuir a la elaboracion de planes sectoriales</t>
  </si>
  <si>
    <t>185)  Crear el observatorio del delito</t>
  </si>
  <si>
    <t>186) Apoyar la construcción  y dotación  de la Estación de Policía  Armenia y fortalecer los servicios de vigilancia y seguridad con auxiliares bachilleres e implementar el Plan Nacional de Vigilancia por cuadrante.</t>
  </si>
  <si>
    <t>Dar  ejecución a un (01) convenio interadministrativo para la construcción de la Estación de Policía Armenia</t>
  </si>
  <si>
    <t>N° de convenios suscritos</t>
  </si>
  <si>
    <t>Suscribir y legalizar un (01) convenio interadministrativo para la construcción de la Estación de Policía Armenia</t>
  </si>
  <si>
    <t>Febrero - Julio de 2012</t>
  </si>
  <si>
    <t>N° de convenios suscritos y legalizados para la construcción de la Estación de Policía Armenia</t>
  </si>
  <si>
    <t>187) Realizar diez (10) campañas de plan desarme en el Municipio de Armenia en los cuatro años.</t>
  </si>
  <si>
    <t>Contribuir a reducir el indice de delitos en el Municipio</t>
  </si>
  <si>
    <t>Variación porcentual del indice de delitos en el Municipio de Armenia - comparativo 2011-2012</t>
  </si>
  <si>
    <t>Realizar una (01) campaña de plan desarme</t>
  </si>
  <si>
    <t>Julio - Diciembre de 2012</t>
  </si>
  <si>
    <t>N° de campañas de plan desarme realizadas</t>
  </si>
  <si>
    <t>EJE TEMATICO 2
 ARMENIA SOCIAL/ 2.9 ARMENIA CON CULTURA CIUDADANA</t>
  </si>
  <si>
    <t>CULTURA CIUDADANA</t>
  </si>
  <si>
    <t>52) Fortalecer las Capacidades Humanas a través de  8 eventos de promoción de los derechos humanos, DIH  y convivencia pacífica (02 eventos por año)</t>
  </si>
  <si>
    <t>Convivencia Ciudadana</t>
  </si>
  <si>
    <t>188)  Crear e implementar el Sistema Municipal de Derechos Humanos y la instancia que estará encargada de la interlocución con el Sistema Nacional de Derechos Humanos</t>
  </si>
  <si>
    <t>Convivamos</t>
  </si>
  <si>
    <t xml:space="preserve">Promover cultura de derechos humanos por medio de eventos e instumentos legales que generen cultura ciudadana </t>
  </si>
  <si>
    <t>N° de eventos realizados para promover los derechos humanos</t>
  </si>
  <si>
    <t xml:space="preserve">Realizar dos eventos que promuevan cultura de derechos humamos en el municipio </t>
  </si>
  <si>
    <t>N° de eventos de promocion de derechos humanos realizado</t>
  </si>
  <si>
    <t xml:space="preserve">2-8-10-18-09-01-01-0297 </t>
  </si>
  <si>
    <t>* Propios 01 01   * Comparendo Ambiental 01 117  * S.G.P. Propósito General 02 34  ¨* Exc Froa S.G.P Reintegros 02 165</t>
  </si>
  <si>
    <t>Secretario de Gobierno y Convivencia - Jefatura de Oficina -Comisarias de Familia -  Inspecciones Municipales y Rurales - Contratistas vinvulados</t>
  </si>
  <si>
    <t>N° de instrumentos legales para generar cultura de derchos humanos</t>
  </si>
  <si>
    <t>Contar con un (01) documento preliminar para la conformación de comité de derechos humanos</t>
  </si>
  <si>
    <t>Mayo - Diciembre de 2012</t>
  </si>
  <si>
    <t>Documento preliminar comité de derechos humanos</t>
  </si>
  <si>
    <t>53) Implementar un sistema de información sobre los comportamientos, las actitudes y los valores que afectan la convivencia en el municipio.</t>
  </si>
  <si>
    <t>189)  Diseñar un sistema de captura y análisis de información sobre comportamientos y actitudes que afectan la convivencia del Municipio.</t>
  </si>
  <si>
    <t>Elaborar documento que contenga los requerimientos y necesidades de información y los factores de analisis de los problemas de convivencia del municipio</t>
  </si>
  <si>
    <t xml:space="preserve">Documento guía elaborado para el sistema de captura y análisis de información comportamientos, las actitudes y los valores que afectan la convivencia en el municipio. </t>
  </si>
  <si>
    <t>Realizar mesas de trabajo par el diseño del documento guía del sistema de infomación requerido (termometro vivencial)</t>
  </si>
  <si>
    <t>N° de mesas de trabajo realizdas</t>
  </si>
  <si>
    <t xml:space="preserve">54) Adelantar con  celeridad  las actuaciones administrativas,  para  resolver conflictos, en un 70% de los procesos allegados </t>
  </si>
  <si>
    <t>190) Fortalecer los Entes Locales   (Despacho, Jefatura de Oficina, Inspecciones) competentes para la resolución de conflictos ciudadanos.</t>
  </si>
  <si>
    <t>Funcionamiento adecuado de los entes locales con recursos humanos, tecnicos y tecnológico (Despacho, Jefatura de Oficina, Inspecciones Municipales y Rurales) competentes para la resolución de conflictos ciudadanos.</t>
  </si>
  <si>
    <t>N° de entes locales en funcionamiento</t>
  </si>
  <si>
    <t xml:space="preserve">Vinculación  de 30 personas con perfil profesional y de apoyo a al gestión para la prestación oportuna y agil de servicios </t>
  </si>
  <si>
    <t xml:space="preserve">N° de personal vinculadas </t>
  </si>
  <si>
    <t>Reubicación de 4  entes locales de convivencia para una mejor prestación del servicio</t>
  </si>
  <si>
    <t xml:space="preserve">N° de entes locales recubicados </t>
  </si>
  <si>
    <t>55) Realizar  30 opertativos anuales de captura  de animales callejeros en el Municipio de Armenia</t>
  </si>
  <si>
    <t>191)  Fortalecer los mecanismos de captura y control en el espacio público de la fauna.</t>
  </si>
  <si>
    <t xml:space="preserve">Realizar 10 operativos de captura de animales </t>
  </si>
  <si>
    <t>N° de operativos realizados</t>
  </si>
  <si>
    <t>Recorger 50 animales en operativos callejeros</t>
  </si>
  <si>
    <t>N° de animales capturados</t>
  </si>
  <si>
    <t xml:space="preserve">Adquirir elementos adecuado de recolección (equipo de pertigas, guacales, guantes) </t>
  </si>
  <si>
    <t>N° de elementos - equipos de recolección aduiridos</t>
  </si>
  <si>
    <t>EJE TEMATICO 2
ARMENIA SOCIAL/ 2.10 ARMENIA CON CULTURA DE LA PREVENCIÓN</t>
  </si>
  <si>
    <t>58) Vincular 43 instituciones al Comité Local para la Gestión Integral del Riesgo</t>
  </si>
  <si>
    <t>Fortalecimiento institucional para la gestión integral del riesgo</t>
  </si>
  <si>
    <t>195)  100% de acompañamiento a la atención de Emergencia y Desastres en el Municipio de Armenia</t>
  </si>
  <si>
    <t>Atención de emergencias y desastres</t>
  </si>
  <si>
    <t>100% de acompañamiento a la atención de Emergencia y Desastres en el Municipio de Armenia</t>
  </si>
  <si>
    <t>% de acompañamiento a la atención de Emergencias y Desastres presentados  en el Municipio de Armenia</t>
  </si>
  <si>
    <t>Realizar el 100% de acompañamiento y atención en las emergencias y desastres  que ocurran en el Municipio de Armenia</t>
  </si>
  <si>
    <t>Brindar acompañamiento y apoyo a las instituciones y a la comunidad en los eventos de emergencia o desastre</t>
  </si>
  <si>
    <t>2-8-10-12-10-01-01-0298</t>
  </si>
  <si>
    <t>* Propios 01 01 *Ult Doc S.G.P. - P.G 02 33</t>
  </si>
  <si>
    <t xml:space="preserve">Secretario de Gobierno y Convivencia - Profesional Universitario Actividad Gestión del Riesgo - Equipo Técnico </t>
  </si>
  <si>
    <t>Realizar los censos de población damnificada y reporte de novedades</t>
  </si>
  <si>
    <t>Asignar las ayudas humanitarias y asignación de auxilios de arrendaminto de acuerdo a la evaluación de afectació n y damnificados</t>
  </si>
  <si>
    <t>194)  Realizar 5  reuniones tecnicas del CLOPAD por año</t>
  </si>
  <si>
    <t>Fortalecimiento de la Actividad Gestión del Riesgo y del CLOPAD</t>
  </si>
  <si>
    <t>Fortalecer la capacidad tecnica, operativa y educativa del CLOPAD a traves de (5) reuniones</t>
  </si>
  <si>
    <t xml:space="preserve">Reuniones técnicas del CLOPAD </t>
  </si>
  <si>
    <t>Promover la realización de 5 Capacitaciones para fotalecer la capacidad tecnica, operativa y educativa a los integrantes del CLOPAD</t>
  </si>
  <si>
    <t>N° de capacitaciones realizadas con los integrantes del CLOPAD</t>
  </si>
  <si>
    <t xml:space="preserve">2-8-10-12-10-01-01-0299 </t>
  </si>
  <si>
    <t>* Propios 01 01  *  Ult Doc S.G. P - P.G. 02 33  * S.G.P. PG 02 32  * Exc Fros Exc Fros S.G.P - P.G. Libre inversión 02 181</t>
  </si>
  <si>
    <t>Secretario de Gobierno y Convivencia - Profesional Universitario Actividad Gestión del Riesgo - Equipo Técnico</t>
  </si>
  <si>
    <t xml:space="preserve">Fortalecer la capacidad administrativa técnica, operativa y educativa de la Actividad Gestión del Riesgo </t>
  </si>
  <si>
    <t>Areas de la actividad de gestión del Riesgo con personal vinculado</t>
  </si>
  <si>
    <t>Vinculación de personal profesiona y de apoyo a la gestión por cada área del actividad gestión del riesgo</t>
  </si>
  <si>
    <t>N° de personas vinculadas a la actividad gestión del riesgo</t>
  </si>
  <si>
    <t>196) 100% de PLGR Y PLEC  Actualizados, socializados y en implementación</t>
  </si>
  <si>
    <t>Articulación con las 32 Instituciones Educativas Públicas del Municipio para actualizar y socializar el PLGR Y EL PLEC</t>
  </si>
  <si>
    <t>N° de Instituciones educativas vinculadas</t>
  </si>
  <si>
    <t>100% de Instituciones educativas con el PEGER revisados e implementados en el Municipio</t>
  </si>
  <si>
    <t>Febrero - Diciembre 2012</t>
  </si>
  <si>
    <t>% de Instituciones educativas públicas con PEGER revisados e implementados en el Municipio</t>
  </si>
  <si>
    <t>Articulación del manejo integral del riesgo</t>
  </si>
  <si>
    <t>197) Diseñar Medios  y estrategias educativas  para Capacitar  en el cuatrenio el total de la población de Armenia en temas de gestión del riesgo  como instrumentos para la cultura de la prevención y la Gestión del Riesgo (Simulacros de terremoto)</t>
  </si>
  <si>
    <t>Cultura en Gestión Integral del Riesgo</t>
  </si>
  <si>
    <t>Generar Cultura de Gestión Integral del Riesgo en el Municipio de Armenia</t>
  </si>
  <si>
    <t>Diseñar y elaborar una (01) cartilla de Gestión del Riesgo del Municipio de Armenia</t>
  </si>
  <si>
    <t>Diseñar y Elaborar  la Cartilla de los  Riesgos que afectan al Municipio de Armenia</t>
  </si>
  <si>
    <t>N° de cartillas diseñadas y elaboradas</t>
  </si>
  <si>
    <t xml:space="preserve">2-8-10-12-10-01-02-301 </t>
  </si>
  <si>
    <t>* Propios 01 01  *  Ult Doc S.G. P - P.G. 02 33  *  S.G.P - P.G. Libre inversión 02 181</t>
  </si>
  <si>
    <t>Vincular 3500 personas en capacitaciones de Gestión Integral del Riesgo en el Municipio de Armenia</t>
  </si>
  <si>
    <t xml:space="preserve">Brindar capacitación a  1500  personas de la comunidad en general en Gestión del Riesgo  </t>
  </si>
  <si>
    <t>N° de personas capacitadas de la comunidad en general Gestión del Riesgo</t>
  </si>
  <si>
    <t xml:space="preserve">Brindar capacitación a  2000 personas de las Instituciones Educativas (docentes y estudiantes) s en Gestión del Riesgo  </t>
  </si>
  <si>
    <t>N° de personas  capacitadas de las Instuciones educativas en Gestión del Riesgo</t>
  </si>
  <si>
    <t>198) Áreas identificadas e integradas a los sistemas de información local para la gestión del riesgo</t>
  </si>
  <si>
    <t>Elaborar, actualizar y socializar a nivel institucional y con la ciudadanía en general los planes de contingencia.</t>
  </si>
  <si>
    <t>Brindar capacitación sobre planes de contigenciasa 350 personas</t>
  </si>
  <si>
    <t>N° de personas capacitadas en planes de contingencia</t>
  </si>
  <si>
    <t xml:space="preserve">Porcentaje de visitas técnicas en las zonas de alto riesgo y atención de las solicitudes de la comunidad </t>
  </si>
  <si>
    <t>Actualizar el mapa  de zonas de riesgo del municipio</t>
  </si>
  <si>
    <t>N° de actualiazación de los mapas de riesgos</t>
  </si>
  <si>
    <t>Realizar el 30% de visitas de verificación a las recomendaciones realizadas</t>
  </si>
  <si>
    <t>% de visitas de verificación</t>
  </si>
  <si>
    <t>59) Fortalecer el Cuerpo Oficial de Bomberos en su capacidad operativa, administrativa, técnica y tecnológica  en el Municipio</t>
  </si>
  <si>
    <t>200) Modernizar el parque automotor adquiriendo 4 vehículos (maquinas extintoras, unidades de rescate)</t>
  </si>
  <si>
    <t>Fortalecimiento, funcionamiento, equipamiento y dotación para un cuerpo oficial de bomberos competitivo</t>
  </si>
  <si>
    <t>Alcanzar la competitividad en la prestación del servicio publico esencial de bomberos en el Municipio de Armenia, con una institución bomberil organizada y fortalecida en sus recursos administrativos, operativos, documentales, tecnológicos, técnicos y con un talento humano comprometido</t>
  </si>
  <si>
    <t>Un Cuerpo Oficial de Bomberos fortalecido y competitivo</t>
  </si>
  <si>
    <t>Vincular personal profesional y/o de apoyo a al gestión  operativo y administrativo para prestar el servicio</t>
  </si>
  <si>
    <t>Numero de personas vinculadas</t>
  </si>
  <si>
    <t xml:space="preserve">2-8-10-12-10-01-02-0302  </t>
  </si>
  <si>
    <t>* Propios Sobretasa Bomberil 01 05  * Propios 01 06 * Exc Fros Bomberos 01 78  *Exc Fros Sobretasa Bomberil 01 79</t>
  </si>
  <si>
    <t>Secretario de Gobierno y Convivencia - Sub Comandante (e) Cuerpo Oficial de Bomberos de Armenia - Equipo Administrativo y Operativo</t>
  </si>
  <si>
    <t>Adquirir una (01) maquina extintora</t>
  </si>
  <si>
    <t>Mayo a Diciembre de 2012</t>
  </si>
  <si>
    <t>N°de maquinas extintoras adquiridas</t>
  </si>
  <si>
    <t>Adquirir  muebles y enseres para dotar las estaciones central y sinai</t>
  </si>
  <si>
    <t>N° de adquisiciones de muebles y enseres</t>
  </si>
  <si>
    <t>100% de Suministro de combustibles,  aceites y aditivos</t>
  </si>
  <si>
    <t>% de suministro de combustiblle , aceite y aditivos</t>
  </si>
  <si>
    <t xml:space="preserve">Compra de lencería para dotar las estaciones central y sinai </t>
  </si>
  <si>
    <t>N° de compras  lenceria</t>
  </si>
  <si>
    <t>Uniformes especializados, uniformes de dotación par el personal,</t>
  </si>
  <si>
    <t>N° de Uniformes adquiridos</t>
  </si>
  <si>
    <t xml:space="preserve"> Óptima prestación  del Servicio de Ambulancia con los insumos requeridos</t>
  </si>
  <si>
    <t>N° de ambulancias en servicio</t>
  </si>
  <si>
    <t>Compra elementos/equipos de protección personal</t>
  </si>
  <si>
    <t>N° de compras realizadas</t>
  </si>
  <si>
    <t>Compra de herramientas/equipos especializados prestacion servicio</t>
  </si>
  <si>
    <t>Reparaciones locativas estacion central y sinai</t>
  </si>
  <si>
    <t>N° reparaciones realizadas</t>
  </si>
  <si>
    <t>Señalización  estaciones y vehículos</t>
  </si>
  <si>
    <t>N° de procesos de señalizacion realizados</t>
  </si>
  <si>
    <t>100% de Mantenimiento preventivo y correctivo de vehículos</t>
  </si>
  <si>
    <t>% de  móviles con mantenimiento preventivo y/o correctivo</t>
  </si>
  <si>
    <t>Contratar suministro de Mantenimiento preventivo y correctivo de  equipos especializados etc.</t>
  </si>
  <si>
    <t>N° de contratos realizados</t>
  </si>
  <si>
    <t>12) Promover la organizacon, participacion y corresponsabilidad de la comunidad entorno a proyectos de desarrollo social</t>
  </si>
  <si>
    <t>Fortalecimiento de la organización social y comunitaria para la población étnica del municipio de Armenia</t>
  </si>
  <si>
    <t>16) Caracterizar la población afrodescendiente del municipio de Armenia.</t>
  </si>
  <si>
    <t>Inclusión Social de Minorías Afro descendientes</t>
  </si>
  <si>
    <t>Identificar  comunidades afro descendiente del Municipio y brindar espacios de interacción.</t>
  </si>
  <si>
    <t xml:space="preserve">Base de datos de representantes de comunidad afro descendiente </t>
  </si>
  <si>
    <t xml:space="preserve">2-8-11-14-01-02-08-0113 </t>
  </si>
  <si>
    <t>*Propios 01 01  * S.G.P. 02 34</t>
  </si>
  <si>
    <t>Secretario de Gobierno  - Contratista asignado</t>
  </si>
  <si>
    <t>17) Realizar 2 campañas por año  y propiciar espacios para la promoción de Políticas diferenciales de inclusión social</t>
  </si>
  <si>
    <t>Apoyo a la celebracion del dia de la afrocolombianidad</t>
  </si>
  <si>
    <t>Abril-Junio de 2012</t>
  </si>
  <si>
    <t>N° de celebraciones apoyadas</t>
  </si>
  <si>
    <t>Realizar una  campaña  para la promoción de Políticas diferenciales de inclusión social población afro descendiente</t>
  </si>
  <si>
    <t xml:space="preserve">N° de campañas realizadas </t>
  </si>
  <si>
    <t>18) Caracterizar la población indígena del municipio de Armenia.</t>
  </si>
  <si>
    <t>Inclusión Social de Minorías Indígenas</t>
  </si>
  <si>
    <t>Identificar comunidades indigenas y cabildos asentados en el Municipio y brindar espacios de interacción.</t>
  </si>
  <si>
    <t>Actualización base de datos cabildos indígenas asentados en el municipio</t>
  </si>
  <si>
    <t>2-8-11-14-01-02-08-0114</t>
  </si>
  <si>
    <t>19) Realizar 2 campañas por año  y propiciar espacios de encuentros comunitarios indígenas para la promoción de  Políticas diferenciales de inclusión social.</t>
  </si>
  <si>
    <t>Apoyo a la celebracion del dia de la raza</t>
  </si>
  <si>
    <t>Realizar una  campaña  para la promoción de Políticas diferenciales de inclusión social población indígena</t>
  </si>
  <si>
    <t>SECRETARÍA DE TRANSITO Y TRANSPORTE</t>
  </si>
  <si>
    <t>EJE TEMATICO 1
ARMENIA COMPETITIVA / 1.10 ARMENIA CON MOVILIDAD</t>
  </si>
  <si>
    <t>MOVILIDAD SOSTENIBLE</t>
  </si>
  <si>
    <t xml:space="preserve"> Ejecutar en un 30% el Plan Maestro de Movilidad en el municipio de Armenia</t>
  </si>
  <si>
    <t>Armenia con Movilidad</t>
  </si>
  <si>
    <t xml:space="preserve"> Implementar 3 medidas del Plan de Movilidad</t>
  </si>
  <si>
    <t>Infraestructura y Movilidad Para El Municipio</t>
  </si>
  <si>
    <t xml:space="preserve">Se requiere contar con analisis, conclusiones y recomendaciones, que a su vez son producto del análisis de las condiciones actuales de los flujos vehiculares y peatonales en las diferentes zonas de la ciudad. Estas caraterísticas permiten diagnosticar y emitir las alternativas de solución más apropiadas a cada situación. </t>
  </si>
  <si>
    <t>0600I002 Movimiento De Vehiculos Por Tramo De Via Definido</t>
  </si>
  <si>
    <t>Implementar una medida del Plan maestro de Movilidad</t>
  </si>
  <si>
    <t>DICIEMBRE</t>
  </si>
  <si>
    <t>medida implementada</t>
  </si>
  <si>
    <t>2-8-09-09-10-01-01-0021</t>
  </si>
  <si>
    <t>Exc-Financieros SGP-FG-Reintegros</t>
  </si>
  <si>
    <t>Secretario de Tránsito y Transporte y Profesional Universitario Area de Flujo Vial</t>
  </si>
  <si>
    <t xml:space="preserve"> Realizar mantenimiento al 100% de los cruces semaforizados de la ciudad de Armenia en el cuatrienio.</t>
  </si>
  <si>
    <t>Red Semaforica y Central de Monitoreo</t>
  </si>
  <si>
    <t>Una central de monitoreo en donde se puedadan visualizar el comportamiento del tráfico vehícular y peatonal que transitan por cada uno de los cruces semaforizados y la interconexión de los controles.</t>
  </si>
  <si>
    <t>0600I066 Usuarios Atendidos</t>
  </si>
  <si>
    <t>Número de mantenimientos a intersecciones semaforizados realizados
Número de intersecciones semaforizadas nuevas instaladas</t>
  </si>
  <si>
    <t>MANTENIMEINTO REALIZADO, INSTALACION DE UN CRUCE SEMAFORIZADO</t>
  </si>
  <si>
    <t>2-8-09-09-10-01-01-0022</t>
  </si>
  <si>
    <t>Recursos Propios Sobretasa a la Gasolina/ Recursos Propios Exc- Fondo de Seguridad Vial</t>
  </si>
  <si>
    <t xml:space="preserve">Realizar mantenimiento al 100% de la señalización vial en las vias arterias de la ciudad. </t>
  </si>
  <si>
    <t>Señalización Vial</t>
  </si>
  <si>
    <t xml:space="preserve">Este proceso consiste en determinar las falencias y necesidades insatisfechas en maetria de señalización, con el fin de estimar y establecer de acuerdo los recursos disponibiles la cobertura que se le puede dar a las vias de la ciudad, tratando de impacatr positivamente la ciudad, a través de la disposición de las señales verticales y horizontales que garanticen la facil orientación, la comprención e identificación de las condiciones bajo las cuales se denbe conducir o caminar por las vias de la ciudad. </t>
  </si>
  <si>
    <t>0600I046 Cobertura A Personas Beneficiadas Con Proyectos</t>
  </si>
  <si>
    <t>Nº de Metros Lineales de Malla Vial Señalizados</t>
  </si>
  <si>
    <t>MANTENIMEINTO REALIZADO</t>
  </si>
  <si>
    <t>2-8-09-09-10-01-01-0023</t>
  </si>
  <si>
    <t xml:space="preserve">Ampliar en un 30% los operativos de control y vigilancia  del sistema de transito y transporte de la ciudad.  </t>
  </si>
  <si>
    <t>Seguridad Vial - Fortalecimiento De La Seguridad Y La Prevención Vial</t>
  </si>
  <si>
    <t xml:space="preserve">Fortaleciendo operativamente la entidad, se puede controlar más facilmente los problemas del sistema de tránsito y transporte, mejorando la movilidad y garantizando la seguridad de los usuarios de la infraestructura vial </t>
  </si>
  <si>
    <t>0600I047 Cobertura A Poblacion Beneficiada Con Proyectos</t>
  </si>
  <si>
    <t>Porcentaje de operativos programados y ejecutados/  Número de eventos privados y públicos a atender</t>
  </si>
  <si>
    <t>Operativos Realizado  / Aventos Atendidos</t>
  </si>
  <si>
    <t>2-8-09-09-10-01-01-0024</t>
  </si>
  <si>
    <t>Fortalecer la prestacion de los servicios de las 5  actividades misionales de la  Tránsito y Transporte</t>
  </si>
  <si>
    <t>Fortalecimiento Institucional Secretaría De Tránsito Y Transporte De Armenia</t>
  </si>
  <si>
    <t xml:space="preserve">La Secretaria necesia fortalecer los procesos a través de la vinculación de personal y la adquissición de equipos para cumplir a cabalidad las metas y objetivos propuestos. </t>
  </si>
  <si>
    <t>1300I154 Empleos Creados</t>
  </si>
  <si>
    <t xml:space="preserve">Número de procesos misionales fortalecidos </t>
  </si>
  <si>
    <t>Febrero - Diciembre</t>
  </si>
  <si>
    <t>CUBRIR LAS NECESIDADES DEPERSONAL EN LOS 5 OPROCESOS MISIONALES DE SETTA</t>
  </si>
  <si>
    <t>2-8-09-09-10-01-01-0025</t>
  </si>
  <si>
    <t xml:space="preserve">Recursos Propios Propíos/ Exc- Fros SGP FG- Reintegros </t>
  </si>
  <si>
    <t xml:space="preserve">Secretario de Tránsito y Transporte </t>
  </si>
  <si>
    <t xml:space="preserve">Diseñar, programar y ejecutar 200 operativos de control a fuentes móviles (vehiculos automotores) </t>
  </si>
  <si>
    <t>Control De Emisiones Por Fuentes Móviles Y Articulación Al Plan De Mitigación</t>
  </si>
  <si>
    <t xml:space="preserve">Incrementar el número de controles de forma articulada con la Corporación Regional del Quindío a los vehículos, priorizando el transporte publico. </t>
  </si>
  <si>
    <t xml:space="preserve">Número de operativos realizados para el control de emisiones </t>
  </si>
  <si>
    <t>Operativos Realizados</t>
  </si>
  <si>
    <t>2-8-09-09-10-01-01-0026</t>
  </si>
  <si>
    <t>Recursos Propios Exc- Fondo de Seguridad Vial</t>
  </si>
  <si>
    <t xml:space="preserve">EJE TEMATICO 2
 ARMENIA SOCIAL / 2.9. ARMENIA CON CULTURA CIUDADANA </t>
  </si>
  <si>
    <t xml:space="preserve"> Incrementar en un 20%  la poblacion capacitada en temas de seguridad  vial y cultura ciudadana promoviendo programas en las instituciones educativas</t>
  </si>
  <si>
    <t>Cultura Ciudadana</t>
  </si>
  <si>
    <t>Realizar 3000 intervenciones de Educación y sensibilización por el respeto a la vida y el derecho de todos a la vía</t>
  </si>
  <si>
    <t>Cultura Vial y Educación Ciudadana</t>
  </si>
  <si>
    <t>Realizar eventos educativos para sensibilización de ciudadanos</t>
  </si>
  <si>
    <t>Número de eventos educativos realizados / Numero de Conductores Capacitados</t>
  </si>
  <si>
    <t>Eventos realizados</t>
  </si>
  <si>
    <t>2-8-10-09-09-01-01-0119</t>
  </si>
  <si>
    <t>Recursos Propios Fondo de Seguridad Vial / Recursos Propios Exc- Fondo de Seguridad Vial</t>
  </si>
  <si>
    <t>Niños y Niñas menores de 5 años.</t>
  </si>
  <si>
    <t>Armenia, comunas.</t>
  </si>
  <si>
    <t>Planeamiento Educativo</t>
  </si>
  <si>
    <t>Adecuación y mejoramiento de ambientes en un CDI</t>
  </si>
  <si>
    <t>Un CDI mejorado en sus ambientes para niños y niñas</t>
  </si>
  <si>
    <t>Un proceso contractual para mejorar los ambientes en un CDI</t>
  </si>
  <si>
    <t>105.07.8.10.01.02.005.001.097.0252</t>
  </si>
  <si>
    <t>'105.07.8.10.01.02.005.001.097.0252</t>
  </si>
  <si>
    <t>SGP Primera Infancia</t>
  </si>
  <si>
    <t>Acompañar los procesos de formación (cualificación agentes educativos y funcionarios) de CERO A SIEMPRE y Socialización de la Estrategia respectiva..</t>
  </si>
  <si>
    <t>Fortalecer los procesos de formación o socialización de la Política de Primera Infancia (CERO A SIEMPRE). (No. De personas  con formación (meta de proyecto) y eventos realizados de socialización (meta de actividad).</t>
  </si>
  <si>
    <t>Un evento realizado para socializar la Politica de Primera Infancia</t>
  </si>
  <si>
    <t>Junio 2.016</t>
  </si>
  <si>
    <t>Calidad Educativa</t>
  </si>
  <si>
    <t>ATENCION INTEGRAL EN CUIDADO Y EDUCACION PRIMERA INFANCIA</t>
  </si>
  <si>
    <t>NOTA: ESTE PROYECTO NO TIENE METAS EN EL PLAN DE DESARROLLO SEGÚN ACUERDO 19 DE 2.014. POR LO TANTO SE HARÁ EL DEBIDO AJUSTE PRESUPUESTAL.  Se suprime meta de producto 137 de Eje Temático No. 2 ARMENIA SOCIAL.</t>
  </si>
  <si>
    <t xml:space="preserve"> Revisiòn PEI, de la Autoevaluaciòn y planes de Mejoramiento del 100% de las IES.</t>
  </si>
  <si>
    <t>Mejoramiento de la gestión educativa en el 100% de las instituciones educativas.</t>
  </si>
  <si>
    <t>Se revisaron los PEI, sus autoevaluaciones y planes de mejoramiento del 100% de las instituciones educativas.</t>
  </si>
  <si>
    <t>Visitas de asistencia a las 29 instituciones educativas</t>
  </si>
  <si>
    <t>'105.11.8.10.01.02.001.001.028.0122</t>
  </si>
  <si>
    <t>SGP EDUCACION</t>
  </si>
  <si>
    <t>Todos los niños, niñas, jóvenes y adultos matricualdos.</t>
  </si>
  <si>
    <t>Asistencia técnica en Sistema de Evaluación Institucional y análisis de resultados de las pruebas internas por periodos y por áreas de las 29 instituciones educativas.</t>
  </si>
  <si>
    <t>Los niveles de reprobación educativa en algunas instituciones están evidenciando incremento y se tiene un limitado  seguimiento al SIEE y falta de planificaicón en los procesos de evaluación.</t>
  </si>
  <si>
    <t>Revisión y análisis de pruebas internas y reprobación educativa para las 29 instituciones educativas con informe respectivo.</t>
  </si>
  <si>
    <t>Asistencia técnica y análisis de resultados de las pruebas Externas de las 29 instituciones educativas.</t>
  </si>
  <si>
    <t>Los niveles de las pruebas SABER evidencian un avance muy limitado para el 100% de las instituciones educativas.</t>
  </si>
  <si>
    <t>Revisión y análisis de pruebas saber para las 29 instituciones educativas con informe respectivo.</t>
  </si>
  <si>
    <t>Elaboración de informe con analisis de los resultados de la Evaluación de desempeño docente de las instituciones educativas</t>
  </si>
  <si>
    <t>La evaluación de los docentes evidencia un promedio por encima del 90%.</t>
  </si>
  <si>
    <t>Revisión y anñalisis de la evaluación de los docentes con un informe respectivo.</t>
  </si>
  <si>
    <t>ASISTENCIA TECNICA Y ASESORIA PARA FORTALECER JORNADAS ESCOLARES COMPLEMENTARIAS. (JORNADAS UNICAS)</t>
  </si>
  <si>
    <t>Implementación y fortalecimiento de la Jornada Unica</t>
  </si>
  <si>
    <t>Participación de 14.000 niños, niñas y jóvenes en Jornada Unica.</t>
  </si>
  <si>
    <t>18.000 estudiantes en jornadas extendidas y complementarias en coordinación con Corpocultura, Comfenalco e IMDERA con una participación de 20 instituciones educativas. (ver informe de gestion de rendición de cuentas).</t>
  </si>
  <si>
    <t>Revisión y análisis de la jornada unica con informes trimestrales.</t>
  </si>
  <si>
    <t>'105.11.8.10.01.02.001.001.028.0123</t>
  </si>
  <si>
    <t xml:space="preserve">29 jòvenes asistiendo a procesos de participación social ( Diplomado de Control Social de las Instituciones Educativas, etc.). </t>
  </si>
  <si>
    <t>Jòvenes asistiendo al diplomado de control social de 29 instituciones educativas.</t>
  </si>
  <si>
    <t>29 jóvenes asistiendo al diplomado de control social.</t>
  </si>
  <si>
    <t>Revisión y análisis del proceso de control social con un informe semestral.</t>
  </si>
  <si>
    <t>100% de las Instituciones Educativas con Manual de Convivencia y seguimiento a la convivencia escolar, según la nueva ley de convivenia escolar.</t>
  </si>
  <si>
    <t>29  Instituciones Educativas con Manual de Convivencia y seguimiento a la convivencia escolar, según la nueva ley de convivenia escolar.</t>
  </si>
  <si>
    <t>Revisión y análisis de la conviviencia escolar con un informe semestral.</t>
  </si>
  <si>
    <t>100% de las Instituciones Educativas con evaluaciòn del PRAE-PEGER y EeE.</t>
  </si>
  <si>
    <t>Implementación del Plan de Acción PRAE:PEGER con un seguimiento trimestral.</t>
  </si>
  <si>
    <t>29 Instituciones Educativas Oficiales en el PROGRAMA ESCUELA Y FAMILIA</t>
  </si>
  <si>
    <t>29 instituciones educativas oficiales en el PROGRAMA ESCUELA Y FAMILIA.</t>
  </si>
  <si>
    <t>Revisión y análisis de la ejecuión del programa con un informe semestral.</t>
  </si>
  <si>
    <t>Se aplicará la encuesta de convivencia escolar, se socializará los resultados de la encuesta 2.014.</t>
  </si>
  <si>
    <t>29 Instituciones Educativas con la encuesta de convivencia escolar.</t>
  </si>
  <si>
    <t>La encuesta de convivencia escolar se ha aplicado en el 2.012, 2.013 , 2.014 y 2.015 y se ha entregado a las IES.</t>
  </si>
  <si>
    <t>Procesamiento y análisis de la información de la encuesta de convivencia al 2.015</t>
  </si>
  <si>
    <t>Socialización de elementos de la catedra e implementación de procesos de capacitación a docentes y directivos sobre Paisaje Cafetero.</t>
  </si>
  <si>
    <t>30% de Instituciones Educativas con procesos de formación docente y socialización de componentes del Paisaje Cafetero como catedra.</t>
  </si>
  <si>
    <t>se ha socializado en 20 instituciones educativas  MEDIANTE TALLERES DE ARTES PLASTICAS PARA ESTUDIANTES Y DOCENTES en torno al Paisaje Cafetero.</t>
  </si>
  <si>
    <t>Revisión y análisis de la implementación de componentes de Paisaje Cultural Cafetero</t>
  </si>
  <si>
    <t>Plan actualizado y con seguimiento semestral.</t>
  </si>
  <si>
    <t>Realizar seguimiento al 100% de los componentes del Plan territorial de Formación Docente en el marco del PAM.</t>
  </si>
  <si>
    <t>Se formuló el Plan territorial de Formación Docente en el marco del PAM, se ha realizado seguimiento.</t>
  </si>
  <si>
    <t>Un documento con el análisis del Plan territorial de Foremación docente.</t>
  </si>
  <si>
    <t>105.11.8.10.01.02.001.001.001.0125                                                '105.11.8.10.01.02.001.001.028.0125</t>
  </si>
  <si>
    <t xml:space="preserve">PROPIOS                                                                       'SGP CALIDAD MATRICULA OFICIAL      </t>
  </si>
  <si>
    <t>Beneficiar 181 estudiantes.</t>
  </si>
  <si>
    <t>Se beneficiaron 181 estudiantes con una inversión de $463.000.000</t>
  </si>
  <si>
    <t>Un documento con un informe de la ejecucion de becas por semestre.</t>
  </si>
  <si>
    <t>105.11.8.10.01.02.001.001.001.0127                 '105.11.8.10.01.02.001.001.096.0127</t>
  </si>
  <si>
    <t>PROPIOS                    'REINTEGROS</t>
  </si>
  <si>
    <t>ESCUELA DE MUSICA</t>
  </si>
  <si>
    <t>Fortalecer procesos artísticos y culturales en torno a la musica y su articulación con la formación básica  para 300 niños, niñas y jóvenes.</t>
  </si>
  <si>
    <t>Se tiene un revisión y seguimiento a las metas con un informe de actividades ejecutadas por proceso.</t>
  </si>
  <si>
    <t>'105.11.8.10.01.02.001.001.210.0328</t>
  </si>
  <si>
    <t>Mejorar la relación alumno/computador de 10 a 8</t>
  </si>
  <si>
    <t>Se tienen 3977 computadores para 43244 alumnos.</t>
  </si>
  <si>
    <t>'105.11.8.10.01.02.001.002.028.0128</t>
  </si>
  <si>
    <t>'SGP CALIDAD MATRICULA OFICIAL</t>
  </si>
  <si>
    <t>Mejorar el aprovechamiento del material didáctico, textos y equipos en las 29 instituciones educativas.</t>
  </si>
  <si>
    <t xml:space="preserve">Colección Semilla (PNL):
270 títulos.
29 instituciones educativas beneficiadas.
</t>
  </si>
  <si>
    <t>'105.11.8.10.01.02.001.002.028.0129</t>
  </si>
  <si>
    <t>Plan actualizado y con seguimiento trimestral.</t>
  </si>
  <si>
    <t>Cumplimiento del 100% de los componentes y metas del Plan.</t>
  </si>
  <si>
    <t>Un Plan de Infraestructura actualizado y con seguimiento con los lineamientos de la guía respectiva del MEN.</t>
  </si>
  <si>
    <t>Se tiene un seguimiento al Plan de Infraestructura</t>
  </si>
  <si>
    <t>105.11.8.10.01.02.001.003.001.0130                       '105.11.8.10.01.02.001.003.028.0130</t>
  </si>
  <si>
    <t>PROPIOS'SGP CALIDAD MATRICULA OFICIAL</t>
  </si>
  <si>
    <t>Se diseñaría, gestionaría recursos para la adecuacion de cuatro restaurantes</t>
  </si>
  <si>
    <t xml:space="preserve">Se construyó el restaurante en la institución Camilo Torres y se está en proceso de adjudiacción el restaurante de la Sede La Gran Colombia, con recursos asignados por $234.000.000. </t>
  </si>
  <si>
    <t>Se continuará la gestión con el MEN para la construccón de aulas por ley 21, de los proyectos 2.015.</t>
  </si>
  <si>
    <t>Se está en proceso de adjudicación 28 aulas con recursos de ley 21 del MEN en las instituciones educativas CASD (Santa Eufrassia), Champagnat, La Adiela (La Cecilia) y Luis Carlos Galán.</t>
  </si>
  <si>
    <t>Cubiertas construidas</t>
  </si>
  <si>
    <t>Se diseñarían  para dos cubiertas.</t>
  </si>
  <si>
    <t>Construcción de tres cubiertas- aulas maximas sobre placas deportivas en 3 instituciones del municipio: Los Quindos, ITI, Ciudadela Sur.</t>
  </si>
  <si>
    <t>Se han identificado posibles predios para posibles proyectos.</t>
  </si>
  <si>
    <t>Mejorar en las Instituciones Educativas la Accesibilidad y Mobilidad para personas discapacitadas.</t>
  </si>
  <si>
    <t>Se continuará implementando el Programa de Accesibilidad y Movilidad para población discapacitada en un 10% de las Instituciones Educativas seleccionadas con lineamientos e intervenciones especificas.</t>
  </si>
  <si>
    <t xml:space="preserve">
Se construyeron rampas en las instituciones y sedes educativas: Cámara Junior, Eudoro Granada, Agustin Nieto Cabalelro, INEM, Simón Rodriguez, Gustavo Matamoros, La Esperanza, Murillo, Pastora Montoya, Zuldemayda, Mesón.</t>
  </si>
  <si>
    <t>Mejoramiento de los ambientes educativos.</t>
  </si>
  <si>
    <t>Intervención del 20% de las instituciones educativas en cuanto a mantenimiento y mejoramiento de infraestructura educativa, de cubiertas, cerramientos, recuperación de recintos y fachadas, incluyendo las obras de Ola Inveral.</t>
  </si>
  <si>
    <t>Se llevó a cabo intervenciones para el mantenimiento y embellecimiento de falladas en las 29 instituciones educativas.</t>
  </si>
  <si>
    <t>'105.11.8.10.01.02.001.003.028.0131</t>
  </si>
  <si>
    <t>Garantizar el funcionamiento de las instituciones educativas con el uso adecuado de los servicios públicos.</t>
  </si>
  <si>
    <t>105.11.8.10.01.02.001.004.028.0132                  '105.11.8.10.01.02.001.004.028.0133                  '105.11.8.10.01.02.001.004.028.0134</t>
  </si>
  <si>
    <t>Garantizar el funcionamiento de las instituciones educativas.</t>
  </si>
  <si>
    <t>100% de las instituciones educativas (exceptuando Laura Vicuña y Marcelino Champagnat) recibieron sus transferencias.</t>
  </si>
  <si>
    <t>105.11.8.10.01.02.001.004.029.0316</t>
  </si>
  <si>
    <t>SGP CALIDAD GRATUIDAD</t>
  </si>
  <si>
    <t>Brindar alimentación escolar con una cobertura educativa del 70% para niños, niñas y jóvenes (refrigerios-desayunos) y 20% (almuerzos) de población vulnerable de la ciudad en convenio con el Instituto Colombiano de Bienestar Familiar y con recursos propios.</t>
  </si>
  <si>
    <t>Mantener los niveles de cobertura  del Programa de Alimentación Escolar.</t>
  </si>
  <si>
    <t>Suministro de complemento nutricional a los Niños, Niñas y  Jòvenes matriculados en las instituciones educativas oficiales del Municipio de Armenia en las modalidades de desayunos o refrigerio o almuerzo en el 100% de las instituciones educativas.
                                                                                                                            CUPOS MEN
16.275 Niños, Niñas y  Jòvenes  beneficiados con desayuno o refrigerio,  5.697 Niños, Niñas y  Jòvenes  beneficiados con almuerzos.
CUPOS ALCALDÍA
 DE ARMENIA
14.555 Niños, Niñas y  Jòvenes  beneficiados con refrigerio. 9.000 Niños, Niñas y  Jòvenes  beneficiados con almuerzos.                                                                                 TOTAL: DESAYUNOS Y/O 31.824, ALMUERZOS: 10.768</t>
  </si>
  <si>
    <t>CUPOS ICBF
16.275 Niños, Niñas y  Jòvenes  beneficiados con desayuno o refrigerio,  5.697 Niños, Niñas y  Jòvenes  beneficiados con almuerzos.
CUPOS ALCALDÍA
 DE ARMENIA
                                                               (VER INFORME DE RENDICION DE CUENTAS).</t>
  </si>
  <si>
    <t xml:space="preserve">105.11.8.10.01.02.001.005.001.0136                   '105.11.8.10.01.02.001.005.019.0136                  '105.11.8.10.01.02.001.005.024.0136                        '105.11.8.10.01.02.001.005.028.0136               '105.11.8.10.01.02.001.005.096.0136                   '105.11.8.10.01.02.001.005.307.0136                  '105.11.8.10.01.02.001.005.308.0136
</t>
  </si>
  <si>
    <t>PROPIOS
REINTEGROS
RENDIMIENTOS FROS EDUCACION
REND FROS SGP ALIMENTACION ESCOLAR ASIGN ESPECIAL
SGP ALIMENTACION ESCOLAR ASIGN ESPECIAL
PAE ALIMENTACION ESCOLAR
SGP EDUCACION</t>
  </si>
  <si>
    <t>Mantener los niveles de cobertura  del Programa de Transporte Escolar.</t>
  </si>
  <si>
    <t xml:space="preserve">Prestación de servicio de transporte al 1% de niños, niñas y jòvenes de  instituciones educativas oficiales del Municipio de Armenia como apoyo a joradas complementarias,  salidas pedagógicas dentro del Departamento del Quindío. </t>
  </si>
  <si>
    <t>El proyecto se empezó a ejecutar desde junio del 2.013.                             9 buses con recorridos diarios desde el mes de julio con un promedio de 469 niños, niñas y jóvenes beneficiados.
3 rutas hacia la I.E. El Caimo (recoge niños de las diferentes veredas aledañas al corregimiento)
3 rutas del INEM (niños provenientes de La Mariela, Salvador Allende, Las Colinas.
2 rutas hacia la I.E. Nacional (niños provenientes de los barrios Las Colinas y La Cecilia)
Una ruta diaria para transportar 245 niños y niñas del ITI.</t>
  </si>
  <si>
    <t>105.11.8.10.01.02.001.006.028.0137</t>
  </si>
  <si>
    <t>SGP CALIDAD MATRICULA OFICIAL</t>
  </si>
  <si>
    <t>Mantener los niveles de cobertura de la población etnia, afro e indigena matriculada en las instituciones educativas beneficiarias de las estrategias de gratuidad, alimentación escolar, educación pedagógica con modelos flexibles.</t>
  </si>
  <si>
    <t>100% niños, niñas y jóvenes matriculados en las instituciones educativas beneficiarias de las estrategias de acceso y permanencia.</t>
  </si>
  <si>
    <t>105.06.8.10.01.02.002.001.026.0138</t>
  </si>
  <si>
    <t>'SGP EDUCACION</t>
  </si>
  <si>
    <t>Mantener los niveles de cobertura de la población vulnerable-jóvenes y adultos matriculada en las instituciones educativas beneficiarias de un modelo flexible.</t>
  </si>
  <si>
    <t>100% de la población vulnerable-jóvenes y adultos matriculada en las instituciones educativas beneficiarias de un modelo fléxible.</t>
  </si>
  <si>
    <t>La población adulta matriculada 4.461 personas.</t>
  </si>
  <si>
    <t>105.06.8.10.01.02.002.001.026.0139</t>
  </si>
  <si>
    <t>Mantener los niveles de cobertura de la poblaciónes especiales o con discapacidad matriculada en las instituciones educativas beneficiarias de las estrategias de gratuidad, alimentación escolar, educación pedagógica con modelos flexibles.</t>
  </si>
  <si>
    <t xml:space="preserve">100% de las poblaciones especiales o con discapacidad matriculada en las instituciones educativas beneficiarias de las estrategias de gratuidad, alimentación escolar, educación pedagógica con modelos flexibles. Atención educativa a la población con Necesidades Educativas Especiales: 2.400.
Se han vinculado 21 profesionales de apoyo y se tienen 13 docentes con funciones de apoyo para atender a 29 instituciones educativas. Se aplicó el índice de inclusión en las 29 instituciones educativas para ajustar el PEI en la atención a la población diversa. Se aplicó de la caracterización pedagógica con el fin de ajustar el Plan de Estudios pertinente a la atención educativa de la población. Se implementaron estrategias pedagógicas flexibles para la atención a la población con NEE. Identificación y caracterización de poblaciones de alto riesgo social en 29 instituciones educativas: Desplazados, Etnoeducación, SPA, Menores Trabajadores, Adolescentes Embarazadas, Prostitución y abuso, Violencia Intrafamiliar, Enfermedad Mental y Enfermedades Crónicas. Implementación de Plan Programático de Prevención en el marco de ESCUELA FAMILIA: Se atendieron 10.498 padres Y 13.295 alumnos a través de talleres, los cuales ascendieron a 421 en 24 instituciones educativas. Asi mismo, se realizaron por los orientadores escolares talleres con una cobertura adicional para 8.000 padres de familia y 10.000 alumnos en las 29 instituciones en: ESCUELA DE PADRES, MANEJO DE CONFLICTOS, MANEJO DE EMOCIONES Y PROYECTO DE VIDA. Canalización de rutas de atención para fortalecer la corresponsabilidad institucional. Se socializó la nueva ley de 1620 sobre discapacidad en 13 Instituciones Educativas con la participación de 981 docentes, 5.851 padres de familia y 12.420 estudiantes.
</t>
  </si>
  <si>
    <t>Se tiene una revisión y seguimiento a las poblaciones con necesidades educativas especiales matriculada en el sector educativo</t>
  </si>
  <si>
    <t>105.06.8.10.01.02.002.001.026.0140</t>
  </si>
  <si>
    <t>100% de la población vulnerable matriculada en preescolar, básica primaria, secundaria y media con kits y uniformes escolares.</t>
  </si>
  <si>
    <t>Se entregaron kits y uniformes al 100% d ela población vulnerable.</t>
  </si>
  <si>
    <t>Se tiene una entrega de kits y uniformes por institución educativa.</t>
  </si>
  <si>
    <t>105.06.8.10.01.02.002.001.001.0141</t>
  </si>
  <si>
    <t>PROPIOS INVERSION</t>
  </si>
  <si>
    <t>Planta viabilizada por el MEN.</t>
  </si>
  <si>
    <t>100% de planta viabilizada por el MEN.</t>
  </si>
  <si>
    <t>Se tiene una revisión mensual de la planta viabilizada.</t>
  </si>
  <si>
    <t xml:space="preserve">Número de informes </t>
  </si>
  <si>
    <t>105.01.8.10.01.02.002.002.026                     '105.05.8.10.01.02.002.002.026                            '105.06.8.10.01.02.002.002.026</t>
  </si>
  <si>
    <t>REINTEGROS EDUCACION
SGP</t>
  </si>
  <si>
    <t>Un diagnóstico actualizado y socializado.</t>
  </si>
  <si>
    <t>Actualización del Diagnosticar el estado del Bilinguismo con análisis de pruebas saber.</t>
  </si>
  <si>
    <t>Un diagnóstico elaborado en el 2.015.</t>
  </si>
  <si>
    <t>Socialización del diagnóstico con actores educativos.</t>
  </si>
  <si>
    <t>105.11.8.10.01.02.003.001.028.0325</t>
  </si>
  <si>
    <t xml:space="preserve">Capacitación a docentes </t>
  </si>
  <si>
    <t xml:space="preserve">50 docentes mejorando sus niveles de suficiencia, metodología y didáctica en lengua extranjera de instituciones educativas oficiales.
</t>
  </si>
  <si>
    <t xml:space="preserve">170 docentes de básica primaria y preescolar capacitados en Lengua y Didáctica con el Colombo Americano
50 docentes participantes en el Congreso de Bilingüismo. 
40 docentes participantes de Bunny Bonita en la I.E Normal Superior.
240 textos de la colección English Please a estudiantes de grado 9º.
80 estudiates participantes del concurso municipal de deletreo Spelling Bee.
</t>
  </si>
  <si>
    <t>Revisión y análisis del proceso de bilinguismo con un informe semestral.</t>
  </si>
  <si>
    <t>Mayor empoderamiento de Instituciones Educativas y docentes con prácticas pedagógicas en una segunda lengua.</t>
  </si>
  <si>
    <t>20% de Instituciones Educativas y un promedio de dos docentes por institución implementando prácticas innovativas en bilinguismo.</t>
  </si>
  <si>
    <t xml:space="preserve">Practicantes de la Licenciatura de lenguas Modernas  realizaran  sus practicas profesionales I y II focalizadas en las Instituciones educativas tomando como referencia el Plan de Área Municipal de Ingles.
</t>
  </si>
  <si>
    <t>Seguimiento al proceso de implementación de prácticas pedag+ogicas con un informe semestral.</t>
  </si>
  <si>
    <t>Fortalecer el proceso de bilinguismo en el proceso educativo en un 50% de las Instituciones Educativas.</t>
  </si>
  <si>
    <t>Se capacitaron docentes en una segunda lengua.</t>
  </si>
  <si>
    <t>Seguimiento al proceso de capacitación con un informe semestral.</t>
  </si>
  <si>
    <t>Capacitar a docentes, directivos y administrativos para el uso e incorporación de TICs.</t>
  </si>
  <si>
    <t>Capacitar a 300 docentes para el uso e incorporación de TICs en el aula de clase.</t>
  </si>
  <si>
    <t>Se capacitaron 900 docentes y directvos con CREATIC.</t>
  </si>
  <si>
    <t>Seguimiento al proceso de uso y Tics con un informe trimestral.</t>
  </si>
  <si>
    <t>105.11.8.10.01.02.003.001.028.0221</t>
  </si>
  <si>
    <t>Instituciones Educativas  mejorando sus ambientes de aprendizaje  enseñanza con la incorporación de TICS en  el proceso de enseñanza-aprendizaje.</t>
  </si>
  <si>
    <t>50% de las instituciones educativas fortaleciendo sus procesos  de enseñanza-aprendizaje con el uso de las TICs.</t>
  </si>
  <si>
    <t>Se generaron blogs en diez instituciones educativas.</t>
  </si>
  <si>
    <t>Mayor Uso y aprovechamiento de aulas tecnológicas.</t>
  </si>
  <si>
    <t>Se ha mejorado el uso y aprovechamientode las  aulas tecnológicas en un 60% de las instituciones educativas.</t>
  </si>
  <si>
    <t>En las aulas digitales (TELEFONICA,  ADIS), EN SALAS DE INFORMATICA,  en los puntos VIVE DIGITAL como en aulas de clase beneficiar a 6.500 (4.000+2.500) estudiantes y 500 personas (VIVE DIGITAL) (padres de familia, lideres, etc.).</t>
  </si>
  <si>
    <t>Revisión y seguimiento al uso y aprovechamiento de las TICs con un informe trimestral.</t>
  </si>
  <si>
    <t>Se han fortalecido los procesos de articulación con la media técnica.</t>
  </si>
  <si>
    <t>Fortalecer la articulación de la media técnica en 15 de las instituciones educativas con el SENA y las Universidades, con seguimiento a los procesos de articulación de la media técnica con la educacion superior por Inspección y Vigilancia..</t>
  </si>
  <si>
    <t>15 instituciones articuladas con el SENA y 3 con la Universidad del Quindio.</t>
  </si>
  <si>
    <t>Revisión y seguimiento al proceso de articulación con un informe semestral.</t>
  </si>
  <si>
    <t>105.11.8.10.01.02.003.001.150.0222                  '105.11.8.10.01.02.003.001.151.0222</t>
  </si>
  <si>
    <t>REND FROS PROG EDUC PARA EL TRABAJO Y DLLO HUMANO
PROG EDUC PARA EL TRABAJO Y DLLO HUMANO</t>
  </si>
  <si>
    <t>Fortalecimiento y Seguimiento de la articulación de la educación media con las instituciones de formación para el trabajo y el desarrollo humano.</t>
  </si>
  <si>
    <t>Promover y realizar seguimiento a la articulación de la educación media con la superior y la educación para el Trabajo en el 30% de las instituciones educativas por parte de Inspección y Vigilancia.</t>
  </si>
  <si>
    <t>Se realizó seguimiento en el 2.015 a través de la ejecución del Plan de Inspección y Vigilancia.</t>
  </si>
  <si>
    <t>Revisión y seguimiento a la articulación con un informe semestral.</t>
  </si>
  <si>
    <t>Optimización de planta viabilizada por el MEN.</t>
  </si>
  <si>
    <t>Se pagaron oportunamente los 12 meses, con planta viabilizada por el MEN en un 100%.</t>
  </si>
  <si>
    <t>Revisión de la prenomina por cada mes con la evidencia respectiva.</t>
  </si>
  <si>
    <t>105.00.8.10.01.02.004.001.026</t>
  </si>
  <si>
    <t>Fortalecer el Proyecto de Modernización con la sostenibilidad de la certificación de cuatro procesos.</t>
  </si>
  <si>
    <t>Cuatro procesos con la sostenibilidad de su certificación.</t>
  </si>
  <si>
    <t>Se logró mantener la certificación de los cuatro procesos de la SEM.</t>
  </si>
  <si>
    <t>Revisión del sistema de getsión con la realización de un programa de auditorias semestral.</t>
  </si>
  <si>
    <t>Fortalecer el Proyecto de Modernización con el uso y aprovechamiento de los sistemas de información.</t>
  </si>
  <si>
    <t>El 100% de los sistemas de información de la SEM se encuentran actualizados en sus bases de datos con protocolos de seguridad.</t>
  </si>
  <si>
    <t xml:space="preserve">El Simat,  SAC, El sistema financiero, SINEB, SICIED, SIE, DUE, HUMANO tienen actualización en sus bases de datos y protocolos de seguridad en un 100% de los mismos.
</t>
  </si>
  <si>
    <t>Revsión y seguimiento trimestral con un reporte de cada responsable del proyecto de la actualizaicón del sistema de información respectivo.</t>
  </si>
  <si>
    <t>Fortalecer el Proyecto de Modernización con la implementación y seguimiento de un sistema básico de indicadores.</t>
  </si>
  <si>
    <t>El sistema de medición realizará seguimiento al 100% de los programas, proyectos y procesos certificados de la SEM.</t>
  </si>
  <si>
    <t>Revisión y seguimiento al sistema de indicadores en forma mensual.</t>
  </si>
  <si>
    <t>Fortalecer el Proyecto de Modernización con el seguimiento a los procesos de autoevaluación.</t>
  </si>
  <si>
    <t>Niveles de autoevaluación institucional superiores al 90%.</t>
  </si>
  <si>
    <t>Los niveles de autoevaluación al mes de diciembre superaron el 95%.</t>
  </si>
  <si>
    <t>Revisión y seguimiento a los niveles de autoevaluación en forma mensual.</t>
  </si>
  <si>
    <t>Seguimiento al Plan de Acción y a las metas de presupuesto de la SEM.</t>
  </si>
  <si>
    <t>Ejecución en un 50 % del Plan de Acción,  y de un ________ (metas de presupuesto__________).</t>
  </si>
  <si>
    <t>Se realizó seguimiento al Plan de Acción 2.015 primer y segundo semestre.</t>
  </si>
  <si>
    <t>Revisión y seguimiento al Plan de Acción primer semestre 2.016 con informes mensuales de seguimiento a las metas presupuestales.</t>
  </si>
  <si>
    <t>Rendición de cuentas del sector educativo.</t>
  </si>
  <si>
    <t>Se tienen procesos de rendición de cuentas de la SEM.</t>
  </si>
  <si>
    <t>Se realizó la rendición de cuentas de la Secretaria de Educación en el marco del proceso de renidición de la Alcaldía de Armenia.</t>
  </si>
  <si>
    <t>Revisión y consolidación de la getsión de la Secretaria de Educación medinte un informe al mes de junio.</t>
  </si>
  <si>
    <t>Seguimiento a la gestión jurídica de la Secretaría de Eduacción.</t>
  </si>
  <si>
    <t>Se realizó seguimiento al 100% de los procesos judiciales, demandas, derechos de petición y procesos contractuales de la Secretaría de Educación.</t>
  </si>
  <si>
    <t>Revisión y análisis de los procesos, demandas, derechos de petición con un informe semestral.</t>
  </si>
  <si>
    <t>Mejorar percepción y de los usuarios y Niveles porcentuales de oportunidad de respuesta.</t>
  </si>
  <si>
    <t>Los indices de respuesta y oportunidad terminaron en diciembre en torno al 90%.</t>
  </si>
  <si>
    <t>Revisión y análisis de los indices de oportunidad en forma mensual.</t>
  </si>
  <si>
    <t>Mejorar el mantenimiento preventivo y corerctivo de los equipos.</t>
  </si>
  <si>
    <t>Se realizó mantenimiento preventivo y correctivo al 100% de los equipos de la SEM:</t>
  </si>
  <si>
    <t>Revision y aañlisis del 100% de los equipos con mantenimiento preventivos.</t>
  </si>
  <si>
    <t>Mejorar la conectividad de las instituciones y sedes educativas.</t>
  </si>
  <si>
    <t>Mantener una cobertura en la conectividad en el 50% de las instituciones y sedes educativas.</t>
  </si>
  <si>
    <t>Se tuvo una conectividad en un 80% en algunos meses del año, pero se deterioro por problemas con la conectividad.</t>
  </si>
  <si>
    <t>Revisión y análisis de la conectividad en las instituciones educativas.</t>
  </si>
  <si>
    <t>'105.00.8.10.01.02.004.001.026.0250</t>
  </si>
  <si>
    <t xml:space="preserve">Inspección y validación del estado actual de los inventarios de alumbrado publico. </t>
  </si>
  <si>
    <t>Numero de contratos suscritos y ejecutados</t>
  </si>
  <si>
    <t>2-8-09-06-11-06-02-0092</t>
  </si>
  <si>
    <t>Recursos propios</t>
  </si>
  <si>
    <t>Claudia Patricia González Quintero</t>
  </si>
  <si>
    <t>Actualización y seguimiento del Plan Territorial de Formaciòn Docente.</t>
  </si>
  <si>
    <t xml:space="preserve">Jornadas de capacitación y sensibilización a los funcionarios sobre el uso racional de energía eléctrica.
</t>
  </si>
  <si>
    <t>Numero de jornada de capacitación realizadas</t>
  </si>
  <si>
    <t>2-8-09-10-11-06-02-0093</t>
  </si>
  <si>
    <t xml:space="preserve">Compra e instalación de 500 bombillos ahorradores LED y  15 circuitos electrónicos.
</t>
  </si>
  <si>
    <t>Numero de bombillos y circuitos comprados e instalados</t>
  </si>
  <si>
    <t>Mantenimiento y reposición de bombillos y circuitos</t>
  </si>
  <si>
    <t>Numero de mantenimientos realizados</t>
  </si>
  <si>
    <t>Formular e implementar el Plan de Mantenimiento y reposición de bienes municipales.</t>
  </si>
  <si>
    <t>Numero de Planes de Mantenimiento y reposición de bienes implementado</t>
  </si>
  <si>
    <t>2-8-09-15-11-06-02-0096</t>
  </si>
  <si>
    <t>Plan de Infraestructura actualizado y con seguimiento bajo los lineamientos del MEN.</t>
  </si>
  <si>
    <t>Ejecutar el Plan de Mantenimiento del Centro Administrativo Municipal</t>
  </si>
  <si>
    <t>Porcentaje de Ejecución del Plan de Mantenimiento</t>
  </si>
  <si>
    <t>2-8-09-15-11-06-02-0094</t>
  </si>
  <si>
    <t>Recursos Propios.
Transferencias SGP</t>
  </si>
  <si>
    <t>Construcción de tres restaurantes escolares.</t>
  </si>
  <si>
    <t>Realizar actividades de mantenimiento, adecuación y pintura</t>
  </si>
  <si>
    <t>Numero de actividades realizadas</t>
  </si>
  <si>
    <t>Construcción  de  6 aulas y sus baterias sanitarias.</t>
  </si>
  <si>
    <t>aulas construidas</t>
  </si>
  <si>
    <t>Actualizar permanentemente los inventarios de bienes muebles e inmuebles del Municipio de Armenia</t>
  </si>
  <si>
    <t>Inventario de Bienes muebles e inmuebles actualizado</t>
  </si>
  <si>
    <t>2-8-09-15-11-06-02-0095</t>
  </si>
  <si>
    <t>Construcción de dos escenarios deportivos.</t>
  </si>
  <si>
    <t>Aplicar el instructivo o procedimiento implementado para la reglamentación  del proceso de otorgamiento de comodatos a los posibles beneficiarios</t>
  </si>
  <si>
    <t>Instructivo Implementado y aplicado</t>
  </si>
  <si>
    <t>2-8-09-17-11-06-03-0091</t>
  </si>
  <si>
    <t>ACOMPAÑAR  EN EL MONTAJE Y ENTRADA EN OPERACIÓN DE LOS PUNTOS VIVE DIGITAL. ADEMAS ASISTIR A REUNIONES CON EL MINISTERIO DE TICS Y EL OPERADOR DE LOS PUNTOS VIVE DIITAL</t>
  </si>
  <si>
    <t>comuna con población en estratos 1, 2 y 3 con Punto Vive Digital implementado</t>
  </si>
  <si>
    <t>2-8-09-13-01-05-01-0044</t>
  </si>
  <si>
    <t>RP</t>
  </si>
  <si>
    <t>Intervención del 100% de las instituciones educativas en cuanto a mantenimiento y mejoramiento de infraestructura educativa, de cubiertas, cerramientos, recuperación de recintos y fachadas, incluyendo las obras de Ola Inveral.</t>
  </si>
  <si>
    <t>Montaje y sostenibilidad de  Kioskos Digitales interactivos</t>
  </si>
  <si>
    <t>PONER EN FUNCIONAMIENTO 1 KIOSKO DIGITAL</t>
  </si>
  <si>
    <t>2-8-09-13-01-05-01-0045</t>
  </si>
  <si>
    <t>CREAR Y PONER EN FUNCIONAMIENTO  ESCUADRONES TEMATICOS</t>
  </si>
  <si>
    <t>Creación de 1 escuadra digital de organismos de socorro y rescate</t>
  </si>
  <si>
    <t>2-8-09-13-01-05-01-0046</t>
  </si>
  <si>
    <t>ESTUDIO DE LA TECNOLOGIA A UTILIZAR, DOTACION Y PEUSTA EN MARCHA</t>
  </si>
  <si>
    <t>4 comunas con población en estratos 1, 2 y 3 con acceso a internet gratuito</t>
  </si>
  <si>
    <t>2-8-09-13-01-05-01-0047</t>
  </si>
  <si>
    <r>
      <t xml:space="preserve">Suministro de complemento nutricional a los Niños, Niñas y  Jòvenes matriculados en las instituciones educativas oficiales del Municipio de Armenia en las modalidades de desayunos o refrigerio, almuerzo.
                                                                                                                            </t>
    </r>
    <r>
      <rPr>
        <b/>
        <sz val="10"/>
        <rFont val="Arial"/>
        <family val="2"/>
      </rPr>
      <t>CUPOS ICBF</t>
    </r>
    <r>
      <rPr>
        <sz val="10"/>
        <rFont val="Arial"/>
        <family val="2"/>
      </rPr>
      <t xml:space="preserve">
16.275 Niños, Niñas y  Jòvenes  beneficiados con desayuno o refrigerio,  5.697 Niños, Niñas y  Jòvenes  beneficiados con almuerzos.
</t>
    </r>
    <r>
      <rPr>
        <b/>
        <sz val="10"/>
        <rFont val="Arial"/>
        <family val="2"/>
      </rPr>
      <t>CUPOS ALCALDÍA
 DE ARMENIA</t>
    </r>
    <r>
      <rPr>
        <sz val="10"/>
        <rFont val="Arial"/>
        <family val="2"/>
      </rPr>
      <t xml:space="preserve">
18.200 Niños, Niñas y  Jòvenes  beneficiados con desayuno o refrigerio. 5.000 Niños, Niñas y  Jòvenes  beneficiados con almuerzo.
</t>
    </r>
    <r>
      <rPr>
        <b/>
        <sz val="10"/>
        <rFont val="Arial"/>
        <family val="2"/>
      </rPr>
      <t xml:space="preserve">                                                              TOTAL: DESAYUNOS: 34.475, ALMUERZOS: 10.697</t>
    </r>
  </si>
  <si>
    <t>No. De Niños, Niñas y Jòvenes con desayuno o refrigerio, y/o con almuerzo.</t>
  </si>
  <si>
    <t>Estudio de identificación y  caracterización de PYMES por sectores</t>
  </si>
  <si>
    <t xml:space="preserve"> Programa de capacitación e incentivo ejecutado.</t>
  </si>
  <si>
    <t>2-8-09-13-01-05-02-0048</t>
  </si>
  <si>
    <t>Estudio de requerimientos para aplicativo WEB</t>
  </si>
  <si>
    <t>Modelar 3 servicios virtuales apoyados en Ley antitramites</t>
  </si>
  <si>
    <t>2-8-09-13-01-05-02-0049</t>
  </si>
  <si>
    <t xml:space="preserve">Mantener la disponibilidad de la plataforma TIC por encima del 95% </t>
  </si>
  <si>
    <t>adquisición, reposición y mantenimiento preventivo y correctivo de Hardware de la Administración Municipal</t>
  </si>
  <si>
    <t>2-8-09-17-11-06-01-0087</t>
  </si>
  <si>
    <t>Nivel de la población etnia, afro e indigena matriculada en las instituciones educativas beneficiaria de las estrategias de gratuidad, alimentación escolar, educación pedagógica con modelos flexibles.</t>
  </si>
  <si>
    <t>Número de personas de  etnias, afro e indigena matriculada en las instituciones educativas beneficiarias de las estrategias de gratuidad, alimentación escolar, educación pedagógica con modelos flexibles.</t>
  </si>
  <si>
    <t>3 fases iniciadas</t>
  </si>
  <si>
    <t>4 fases susperior 85%</t>
  </si>
  <si>
    <t xml:space="preserve">ACTUALIZAR  E IMPLEMENTAR  LAS FASES DE GOBIERNO EN LINEA CON ENFASIS EN LA LEY ANTITRAMITES    </t>
  </si>
  <si>
    <t>4 Fases Implementadas superior a 85%</t>
  </si>
  <si>
    <t>2-8-09-17-11-06-01-0088</t>
  </si>
  <si>
    <t>Nivel de la población vulnerable-jóvenes y adultos matriculada en las instituciones educativas con gratuidad para poblaciones: desplazados, desvinculados del conflicto armado y familias en acción.</t>
  </si>
  <si>
    <t>Número de personas de la población vulnerable-jóvenes y adultos matriculada en las instituciones educativas con gratuidad para poblaciones: desplazados, desvinculados del conflicto armado y familias en acción.</t>
  </si>
  <si>
    <t>expedir un acto administrativo</t>
  </si>
  <si>
    <t>segundo semestre 2012</t>
  </si>
  <si>
    <t xml:space="preserve">adoptar mediante acto administrativo el proceso de fiscalizacion. </t>
  </si>
  <si>
    <t>2-8-09-17-11-01-01-0074</t>
  </si>
  <si>
    <t>Departamento Administrativo de Hacienda - Tesoreria General</t>
  </si>
  <si>
    <t>Depurar el 25% de la base del impuesto de industria y comercio</t>
  </si>
  <si>
    <t>depurar en un 25% la base de datos del impuesto de industria y comercio</t>
  </si>
  <si>
    <t>Nivel de la poblaciónes especiales o con discapacidad matriculada en las instituciones educativas beneficiarias de las estrategias de gratuidad, alimentación escolar, educación pedagógica con modelos flexibles.</t>
  </si>
  <si>
    <t>Número de personas  de la poblaciónes especiales o con discapacidad matriculada en las instituciones educativas beneficiarias de las estrategias de gratuidad, alimentación escolar, educación pedagógica con modelos flexibles.</t>
  </si>
  <si>
    <t>depurar en un 90% la cartera de morosos</t>
  </si>
  <si>
    <t>depuracion base datos morosos</t>
  </si>
  <si>
    <t>100% de la población vulnerable matriculada en preescolar y básica primaria con kits y uniformes escolares en el 2.013.</t>
  </si>
  <si>
    <t>100% recaudo efectivo</t>
  </si>
  <si>
    <t>traslado del 100% de la sobretasa ambiental efectivamente recaudada</t>
  </si>
  <si>
    <t>trasferecias a la CRQ. De la sobretasa Ambiental</t>
  </si>
  <si>
    <t>2-8-09-10-11-01-01-0097</t>
  </si>
  <si>
    <t>C.R.Q.</t>
  </si>
  <si>
    <t>mantener en un 100%% la ejecucion de las actividades del proceso financiero</t>
  </si>
  <si>
    <t>% de ejecutacón de las actividades del proceso financiero</t>
  </si>
  <si>
    <t>2-8-09-17-11-01-01-0075</t>
  </si>
  <si>
    <t>Departamento Administrativo de Hacienda ( contabilidad, presupuesto, tesoreeria y deuda publica)</t>
  </si>
  <si>
    <t>Actualización del Diagnosticar el estado del Bilinguismo en las instituciones educativas en los grados 5, 9 y 11.</t>
  </si>
  <si>
    <t>Realizar una actualizacion tributaria</t>
  </si>
  <si>
    <t>Numero de actualizaciones realizadas</t>
  </si>
  <si>
    <t>2-8-09-17-11-02-01-0077</t>
  </si>
  <si>
    <t>Departamento Administrativo de Hacienda</t>
  </si>
  <si>
    <t xml:space="preserve"> Adquisición y Fortalecimiento de las habilidades receptivas y productivas del inglés a  Docentes de Preescolar y básica primaria según los niveles del Marco Común Europeo  incorporando los siguientes componentes</t>
  </si>
  <si>
    <t>Número de docentes Fortalecimiento de las habilidades receptivas y productivas del inglés a  Docentes de Preescolar y básica primaria según los niveles del Marco Común Europeo  incorporando los siguientes componentes</t>
  </si>
  <si>
    <t>Realizar una socializacion del Codigo de Rentas</t>
  </si>
  <si>
    <t>espacios de discusión y socialización realizados</t>
  </si>
  <si>
    <t>Departamento administrativo de Hacienda - Dirección y Tesoreria eneral</t>
  </si>
  <si>
    <t>Empoderamiento  de Practicas Profesionales en instituciones piloto del programa de bilinguismo.</t>
  </si>
  <si>
    <t>Número de docentes con prácticas profesionalles en las instituciones piloto del programa de bilinguismo.</t>
  </si>
  <si>
    <t xml:space="preserve">Encuentro Regional de Bilingüismo de Ciudades Capitales 
          del Eje Cafetero
</t>
  </si>
  <si>
    <t>No. De asistentes al evento.</t>
  </si>
  <si>
    <t>Iniciar un proceso de contratación de obra</t>
  </si>
  <si>
    <t>procesos contractuales realizados</t>
  </si>
  <si>
    <t>2-8-09-17-11-02-01-0076</t>
  </si>
  <si>
    <t>Programa de Formación en Cascada para docentes de ingles no licenciados  (Convenio MEN-British Council-EXE-SEM</t>
  </si>
  <si>
    <t>Número de docentes Formación en Cascada para docentes de ingles no licenciados  (Convenio MEN-British Council-EXE-SEM</t>
  </si>
  <si>
    <t xml:space="preserve">atender el 100% de requerimientos de la plataforma tecnológica del proceso financiero </t>
  </si>
  <si>
    <t>mantenimiento permanente plataforma tecnológica</t>
  </si>
  <si>
    <t>2-8-09-17-11-06-02-0090</t>
  </si>
  <si>
    <t>Capacitar a 50 docentes para el uso e incorporación de TICs en el aula de clase y 50 docentes en el uso de herramientas WEB 2.0, para uso pedagógico.</t>
  </si>
  <si>
    <t xml:space="preserve">100% EN CUMPLIMIENTO A LAS SOLICITUDES CONTRACTUALES Y EN LA ATENCION EN ASESORIAS Y DEFENSA JUDICAL </t>
  </si>
  <si>
    <t>SEGUNDO SEMENSTRE DE 2012</t>
  </si>
  <si>
    <t xml:space="preserve">MANO DE OBRA CALIFICADA Y NO CALIFICADA </t>
  </si>
  <si>
    <t>2-8-09-17-11-05-01-0085</t>
  </si>
  <si>
    <t>EXCEDENTES FINANCIEROS SOBRETASA</t>
  </si>
  <si>
    <t>Miriam Concuelo Arbeláez Giraldo</t>
  </si>
  <si>
    <t>Número de aulas tecnológicas vinculadas a procesos de formaci´n.</t>
  </si>
  <si>
    <t>MANO DE OBRA CALIFICADA</t>
  </si>
  <si>
    <t>2-8-09-17-11-05-02-0086</t>
  </si>
  <si>
    <t>Fortalecimiento de convenios con SENA y Universidad del Quindío para iniciar procesos de articulación media con seis Instituciones Educativas Oficiales.</t>
  </si>
  <si>
    <t>Se  realizó seguimiento al 100% de los Planes de Acción de las dependencias de la  Administración Municipal.</t>
  </si>
  <si>
    <t>Seguimiento al 100% de los Planes de Acción de las dependencias de la  Administración Municipal.</t>
  </si>
  <si>
    <t>SEGUIMIENTO Y EVALUACIÓN A LOS PLANES DE ACCIÓN</t>
  </si>
  <si>
    <t>Julio – Agosto</t>
  </si>
  <si>
    <t>No. de seguimientos a Planes de Acción</t>
  </si>
  <si>
    <t>2-8-09-17-05-01-05-0070</t>
  </si>
  <si>
    <t>Funcionarios y Contratistas del Departamento Administrativo de Control Interno</t>
  </si>
  <si>
    <t>Se realizó el 100% de las Auditorías, Mesas de Trabajo y Seguimientos programados en la vigencia 2011.</t>
  </si>
  <si>
    <t>Realización del 100% de las Auditorías, Mesas de Trabajo y Seguimientos programados</t>
  </si>
  <si>
    <t>AUDITORÍA INTERNA DE GESTIÓN, SEGUIMIENTO Y EVALUACIÓN</t>
  </si>
  <si>
    <t>Julio a Diciembre</t>
  </si>
  <si>
    <t>No. De Auditorías de Gestión
No. de Seguimientos</t>
  </si>
  <si>
    <t>2-8-09-17-05-01-05-0071</t>
  </si>
  <si>
    <t xml:space="preserve">
57
</t>
  </si>
  <si>
    <t>Se realizó  seguimiento al  100% de los  Procesos del Modelo de Operación del Sistema de Gestión Integrado.   
Se presentaron oportunamente  el 100% de los informes requeridos  por los Entes de Control y otras partes ineresadas.</t>
  </si>
  <si>
    <t>Seguimiento al  100% de los  Procesos del Modelo de Operación del Sistema de Gestión Integrado
Presentación oportuna del 100%  de los informes requeridos  por los Entes de Control y otras partes ineresadas.</t>
  </si>
  <si>
    <t>SEGUIMIENTO,EVALUACION, PRESENTACIÓN DE INFORMES</t>
  </si>
  <si>
    <t>Permanente</t>
  </si>
  <si>
    <t>No. de seguimientos a procesos del modelo de operación.
No. de verificaciones de procesos
No. de informes presentados.</t>
  </si>
  <si>
    <t>2-8-09-17-05-01-06-0072</t>
  </si>
  <si>
    <t>Un procesos certificados en el 2.013 y sostenimiento de la certificación de los cuatro procesos que se han certificado, y un 20% de las IES con procesos de certificación de calidad..</t>
  </si>
  <si>
    <t>Número de procesos con sostenimiento de la certificación y con nueva ceretificación.</t>
  </si>
  <si>
    <t>Se realizaron el 100% de las reuniones programadas con los Comités Coordinador y Operativos de Control Interno.
Se realizó seguimiento al 100% de  los Mapas de Riesgos y Mapas de Controles de los Procesos de la Administración Municipal.</t>
  </si>
  <si>
    <t>Realización del 100% de las reuniones programadas con los integrantes de los Comités Coordinador y Operativos de Control Interno.
Seguimiento al 100% de los mapas de  de Riesgos y Mapas de Controles de los Procesos de la Administración Municipal.</t>
  </si>
  <si>
    <t xml:space="preserve">SEGUIMIENTO Y EVALUACIÓN </t>
  </si>
  <si>
    <t>Julio – Diciembre</t>
  </si>
  <si>
    <t>No. de reuniones
No. Seguimientos a mapas de riesgos y mapas de controles</t>
  </si>
  <si>
    <t>2-8-09-17-05-01-06-0073</t>
  </si>
  <si>
    <t>Reducir el deficit cuantitativo de vivienda en el municipio de Armenia en un 5% en el cuatrenio</t>
  </si>
  <si>
    <t>Julio 1 a Diciembre 31 de 2012</t>
  </si>
  <si>
    <t xml:space="preserve">Estudios y Diseños  </t>
  </si>
  <si>
    <t>Transferencia Municipal</t>
  </si>
  <si>
    <t>Gerente Fondo</t>
  </si>
  <si>
    <t>Formulación de proyectos</t>
  </si>
  <si>
    <t>Estudios y Diseños</t>
  </si>
  <si>
    <t>Formulación del proyecto</t>
  </si>
  <si>
    <t>Niveles  de percepción favorable iguales o superiores al 90%.</t>
  </si>
  <si>
    <t>Disminuir el 5% del déficit cualitativo de vivienda en el municipio de Armenia en el cuatrienio.</t>
  </si>
  <si>
    <t>Marzo a Diciembre</t>
  </si>
  <si>
    <t>Etapa precontractual y contractual para la ejecución de los 32 mejoramientos de vivienda saludable. Estudios,diagnosticos y diseños para la formulación de  nuevo proyecto de mejoramiento</t>
  </si>
  <si>
    <t>Disminuir el 30% del déficit cualitativo de vivienda en el municipio de Armenia en el cuatrienio.</t>
  </si>
  <si>
    <t>Junio a Diciembre</t>
  </si>
  <si>
    <t xml:space="preserve"> Estudios,diagnosticos y diseños para la formulación de  nuevo proyecto de mejoramiento</t>
  </si>
  <si>
    <t>Conectividad total para el 100% de las sedes educativas.</t>
  </si>
  <si>
    <t xml:space="preserve">Implementar un programa de fortalecimeinto a la gestión integral del Fondo </t>
  </si>
  <si>
    <t>FONDO MUNICIPAL DE VIVIENDA</t>
  </si>
  <si>
    <t>EJE TEMÁTICO 1
ARMENIA COMPETITIVA/ 
1.8 ARMENIA PLANEA Y DESARROLLA</t>
  </si>
  <si>
    <t>VIVIENDA PARA TODOS</t>
  </si>
  <si>
    <t>68.  Legalizar y titular 10% predios ocupados con vivienda de interés social.</t>
  </si>
  <si>
    <t>Caracterización, legalización y titulación  de predios</t>
  </si>
  <si>
    <t>166. Legalizar y titular 100 predios ocupados con vivienda de interés social.</t>
  </si>
  <si>
    <t>LEGALIZACIÓN Y TITULACIÓN DE PREDIOS OCUPADOS CON VIVIENDA DE INTERÉS SOCIAL.</t>
  </si>
  <si>
    <t>Proporcionar asesoría juridica a habitantes del Municipio de Armenia de escasos recursos que poseen bien inmueble en las condiciones legales y no cuentan con el respectivo titulo.</t>
  </si>
  <si>
    <t>Número de predios tiutlados</t>
  </si>
  <si>
    <t>Legalizar y titular 10% predios ocupados con vivienda de interés social.</t>
  </si>
  <si>
    <t>Elaboración del diagnostico tecnico y juridico para la clasificación de los diferentes predios aptos para titular</t>
  </si>
  <si>
    <t>EMPRESA DE DESARROLLO URBANO</t>
  </si>
  <si>
    <t xml:space="preserve">EJE TEMÁTICO 1
ARMENIA COMPETITIVA / 1.11. ARMENIA UNA BUENA GESTIÓN </t>
  </si>
  <si>
    <t>32. PROTECCIÓN
DEL
PATRIMONIO
PÚBLICO</t>
  </si>
  <si>
    <t>74) Aprovechar en un
61% más los predios
del municipio y las
Zonas de
Aprovechamiento
económico del Espacio
Público, garantizando
el uso adecuado y
generando el
desarrollo urbano</t>
  </si>
  <si>
    <t>73. Gestión integral
de los bienes
públicos para la
promoción y el
desarrollo
económico
local.</t>
  </si>
  <si>
    <t>222) Administrar
a través de
arrendamientos
300 predios y/o
zonas de
aprovechamiento
económico del
espacio público
del municipio
conforme a
convenio
interadministrativ
o suscrito EDUA -
municipio de
armenia.</t>
  </si>
  <si>
    <t>INMOBILIARIA MUNICIPAL EDUA (CONVENIOS INTERADMINISTRATIVOS )
Convenio Interadministrativo 016 del 25 de abril de 2012 Municipio de Armenia- Departamento Administrativo de Bienes y Suministros - EDUA</t>
  </si>
  <si>
    <t xml:space="preserve">Administrar 300 Predios y/o zonas de aprovechamiento de Espacio Público del Municipio </t>
  </si>
  <si>
    <t>Predios y/o zonas de aprovechamiento de Espacio Público del Municipio Administrados</t>
  </si>
  <si>
    <t>Controlar a través de Software de Inmobiliria los contratos celebrados administrados por la entidad</t>
  </si>
  <si>
    <t>Software Inmobiliria</t>
  </si>
  <si>
    <t>Otros Programas de Inversión</t>
  </si>
  <si>
    <t>Empresa de Desarrollo Urbano de Armenia Ltda</t>
  </si>
  <si>
    <t>EJE TEMÁTICO 1
ARMENIA COMPETITIVA / 
 1.6 ARMENIA ESPACIO PARA TODOS</t>
  </si>
  <si>
    <t>13. MANEJO,
RECUPERACIÓN
Y
CONSERVACIÓN
DE LOS
ESPACIOS CON
IDENTIDAD
CULTURAL.</t>
  </si>
  <si>
    <t>25) Garantizar el
mantenimiento y la
conservación de
50% de zonas con
valor cultural y
espacio público en
sus diferentes
categorías en la
Ciudad de Armenia</t>
  </si>
  <si>
    <t>27. Manejo,
recuperación y
conservación
del patrimonio
público con
valor cultural
de ciudad.</t>
  </si>
  <si>
    <t>54) Gestionar la
Intervención y
mantenimiento de
43 zonas con
valor cultural y/o
espacios públicos
en sus diferentes
categorías.</t>
  </si>
  <si>
    <t>GESTION DE CONVENIOS PARA EL MANTENIMIENTO Y RECUPERACIÓN PARQUES Y OTROS ESPACIOS URBANOS
Ornato de la Ciudad - Jardín de América</t>
  </si>
  <si>
    <t>Realizar mantenimientos a las zonas verdes de la ciudad en alianzas con empresas comprometidas con responsabilidad social empresarial.</t>
  </si>
  <si>
    <t>Zonas con Valor Cultural y/o
espacios públicos
en sus diferentes
categorías.Intervenid0s</t>
  </si>
  <si>
    <t>Gestionar Convenios con Empresa Privadas y/o Públicas  para el mantenimiento  de las zonas con valor cultural y/o espacios públicos en sus diferentes categorias</t>
  </si>
  <si>
    <t>Gestión de Convenios</t>
  </si>
  <si>
    <t>EJE TEMÁTICO 1
ARMENIA COMPETITIVA / 1.10 ARMENIA CON MOVILIDAD</t>
  </si>
  <si>
    <t>23. MOVILIDAD
SOSTENIBLE</t>
  </si>
  <si>
    <t>52) Ejecutar en un
30% el Plan
Maestro de
Movilidad en el
municipio de
Armenia</t>
  </si>
  <si>
    <t>Articulación en
proyectos de
movilidad para
el
aprovechamien
to del espacio
público.</t>
  </si>
  <si>
    <t>174) Administrar
50 Zonas de
Estacionamiento
Regulado (ZER)
Aprovechando de
manera
sostenible el
espacio público
integrado a la
movilidad</t>
  </si>
  <si>
    <t>ZONAS DE PERMITIDO PARQUEO
Zonas de Estacionamiento Regulado (ZER)</t>
  </si>
  <si>
    <t>Implementar 50 zonas de estacionamiento regulado en la ciudad de Armenia</t>
  </si>
  <si>
    <t>Zonas de Estacionamiento Regulado</t>
  </si>
  <si>
    <t>Presentación proyecto de modificación del código de rentas en lo que respecta a la tasa por el Estacionamiento en vía pública y reglamentación de las Zonas de Estacionamiento Regulado</t>
  </si>
  <si>
    <t>Actos Administrativos desarrollados</t>
  </si>
  <si>
    <t>CORPORACIÓN DE CULTURA Y TURISMO</t>
  </si>
  <si>
    <t>EJE TEMÁTICO 1
ARMENIA COMPETITIVA /
1.3 ARMENIA DESTINO TURISTICO</t>
  </si>
  <si>
    <t>TURISMO
SOSTENIBLE Y
COMPETITIVO</t>
  </si>
  <si>
    <t>13) Generar una
estrategia que
permita Identificar y
fortalecer el
municipio de
Armenia como
destino turístico
competitivo de
calidad nacional e
internacional.</t>
  </si>
  <si>
    <t>8. Fortalecimiento
a la gestión del
desarrollo
turístico</t>
  </si>
  <si>
    <t>Crear 2
puntos de
información
turística PIT y
fortalecer los 2
existentes</t>
  </si>
  <si>
    <t>Armenia Turismo con Calidad</t>
  </si>
  <si>
    <t>Fortalecer los 2 Puntos de información existentes</t>
  </si>
  <si>
    <t>Actividades de fortalecimiento a los puntos de información realizadas</t>
  </si>
  <si>
    <t>2 Puntos de Información Fortalecidos</t>
  </si>
  <si>
    <t>Agosto de 2012</t>
  </si>
  <si>
    <t>Propios del Municipio</t>
  </si>
  <si>
    <t>Técnico en Proyectos Turísticos y Culturales</t>
  </si>
  <si>
    <t>Formar 50
Guías turísticos
bilingües</t>
  </si>
  <si>
    <t>No. de Guías
Turísticos con
Registro Nacional
de Turismo con
Formación Bilingüe.</t>
  </si>
  <si>
    <t>13 Guías
Turísticos Capacitados</t>
  </si>
  <si>
    <t>Septiembre de 2012</t>
  </si>
  <si>
    <t>Capacitacines a Guías Turísticos</t>
  </si>
  <si>
    <t>Capacitar a
100 empresarios
del sector
turístico para
prestar un
servicio
competitivo</t>
  </si>
  <si>
    <t>No. de
Empresarios del
Turismo
capacitados</t>
  </si>
  <si>
    <t>25 Empresarios de Turismo Capacitados</t>
  </si>
  <si>
    <t>Capcitaciones a Empresarios del Turísmo</t>
  </si>
  <si>
    <t>Posicionamiento
del municipio
como destino
turístico
"Armenia
Biodiversidad y
color".</t>
  </si>
  <si>
    <t>Formular un
Plan promocional
turístico para
Armenia
resaltando su
riqueza
ambiental,
artística y
cultural</t>
  </si>
  <si>
    <t>Armenia un Paraiso para el Turísmo</t>
  </si>
  <si>
    <t>formulación Plan de turismo para la ciudad de Armenia</t>
  </si>
  <si>
    <t>1 Plan de Promoción Turístico formulado</t>
  </si>
  <si>
    <t>formulación de un plan de promoción para la ciudad de Armenia</t>
  </si>
  <si>
    <t>Ejecucion de un Plan de Promocion de Turismo de la ciudad de Armenia</t>
  </si>
  <si>
    <t>Ejecucion de 1 Plan de Promocion Turistico</t>
  </si>
  <si>
    <t>Octubre de 2012</t>
  </si>
  <si>
    <t>EJE TEMATICO 2
ARMENIA SOCIAL / 
2.6 ARMENIA CULTURAL</t>
  </si>
  <si>
    <t>RECUPERACIÓN
DE IDENTIDAD
CULTURAL Y
VALORES
ARTÍSTICOS</t>
  </si>
  <si>
    <t>Desarrollar
una estrategia
de
Recuperación
de la identidad
cultural para la
construcción de
una sociedad
más incluyente,
solidaria y
participativa</t>
  </si>
  <si>
    <t>Articulación de
procesos
educativos,
investigativos,
culturales y
artísticos</t>
  </si>
  <si>
    <t>Creación de una
escuela de música</t>
  </si>
  <si>
    <t>Articulación educación y cultura</t>
  </si>
  <si>
    <t>Creación escuela de Música</t>
  </si>
  <si>
    <t>1 Escuela de música creada</t>
  </si>
  <si>
    <t>Diciembre de 2012</t>
  </si>
  <si>
    <t>Técnico en Eventos y Programas</t>
  </si>
  <si>
    <t>Actividades para el sostenimiento de la Banda Juvenil Municipal</t>
  </si>
  <si>
    <t>3 Actividades para el sostenimiento de la Banda Juvenil Municipal</t>
  </si>
  <si>
    <t>Realizar 100
actividades de fomento y
promoción de lectura a
través de la Biblioteca
Municipal</t>
  </si>
  <si>
    <t>Actividades de fomento y promoción de la lectura</t>
  </si>
  <si>
    <t>25 Actividades de fomento y promoción a la lectura</t>
  </si>
  <si>
    <t>Propios de la Corporacion de Cultura</t>
  </si>
  <si>
    <t>Realizar capacitaciones al sector cultural</t>
  </si>
  <si>
    <t>2 Capacitaciones al Sector Cultural</t>
  </si>
  <si>
    <t>Julio de 2012</t>
  </si>
  <si>
    <t>S.G.P y Estampilla</t>
  </si>
  <si>
    <t>Realizar una
celebración del
Aniversario de la
ciudad</t>
  </si>
  <si>
    <t>Fiestas Culturales</t>
  </si>
  <si>
    <t>Realizar una celebración Aniversaria de la Ciudad de Armenia</t>
  </si>
  <si>
    <t>No. de
Celebraciones
aniversarias</t>
  </si>
  <si>
    <t>Propios de la Corporacion de Cultura y S.G.P y Estampilla</t>
  </si>
  <si>
    <t>Apoyar 60
Eventos artísticos y
culturales.</t>
  </si>
  <si>
    <t>60 Eventos Artísticos y culturales</t>
  </si>
  <si>
    <t>No. de eventos
artísticos y
culturales
apoyados.</t>
  </si>
  <si>
    <t>Un sistema
municipal de cultura
creado y en
funcionamiento.</t>
  </si>
  <si>
    <t>No. De sistemas
municipales de
Cultura creados.</t>
  </si>
  <si>
    <t>Sistema Municipal de cultura  creado</t>
  </si>
  <si>
    <t>Conservación y
promoción del
patrimonio
cultural</t>
  </si>
  <si>
    <t>Realizar 30
Socializaciones del
Paisaje Cultural Cafetero</t>
  </si>
  <si>
    <t>Patrimonio Cultural</t>
  </si>
  <si>
    <t>No. de
talleres de
socialización del
Paisaje Cultural
Cafetero
realizados.</t>
  </si>
  <si>
    <t>Talleres de socialización del Paisaje Cultural Cafetero</t>
  </si>
  <si>
    <t>Realizar talleres de socialización del Paisaje Cultura Cafetero</t>
  </si>
  <si>
    <t>Realizar 10
Capacitaciones y
procesos educativos a
los vigías del patrimonio</t>
  </si>
  <si>
    <t>No. de
capacitaciones y
procesos
educativos a
vigías del
Patrimonio</t>
  </si>
  <si>
    <t>Capacitaciones y procesos educativos a vigias del Patrimonio</t>
  </si>
  <si>
    <t>Realizar capacitaciones y procesos educativos a vigías del Parimonio</t>
  </si>
  <si>
    <t>Realizar una
campaña de promoción
de las riquezas
culturales.</t>
  </si>
  <si>
    <t>No. de
campañas de
divulgación de las
riquezas
culturales
realizadas</t>
  </si>
  <si>
    <t>Campañas de divulgación de las riquezas culturales realizadas</t>
  </si>
  <si>
    <t>Realizar Una campaña de divulgación de las riquezas culturales</t>
  </si>
  <si>
    <t>Realizar e
implementar un Plan de
Salvaguarda para el
desfile del yipao y el
barranquismo como
manifestaciones
culturales del municipio</t>
  </si>
  <si>
    <t>No. de
Planes de
Salvaguarda
desarrollados e
implementados.</t>
  </si>
  <si>
    <t>Planes de salvaguarda desarrolados e implementados</t>
  </si>
  <si>
    <t>Realizar Un plan de salvaguarda</t>
  </si>
  <si>
    <t>INSTITUTO MUNICIPAL DEL DEPORTE Y LA RECREACION DE ARMENIA</t>
  </si>
  <si>
    <t>EJE TEMATICO 2
ARMENIA SOCIAL / 
2.5 ARMENIA ACTIVA Y DEPORTIVA</t>
  </si>
  <si>
    <t>DEPORTE, RECREACIÓN Y ACTIVIDAD FISICA</t>
  </si>
  <si>
    <t>INCREMENTAR EN UN 2% DEL TOTAL DE LA POBLACION ATENDIDA EN PROGRAMAS DE DEPORTE RECREACION Y ACTIVIDAD FISICA</t>
  </si>
  <si>
    <t>PROMOCION Y MASIFICACION DEL DEPORTE</t>
  </si>
  <si>
    <t>ADMINISTRAR 36 ESCUELAS DEPORTIVAS-APOYAR 80 ORGANIZACIONES LEGALMENTE CONSTITUIDAS-NUMERO DE TORNEOS JUEGOS Y COMPETENCIAS REALIZADAS</t>
  </si>
  <si>
    <t>FORMACION DEPORTE Y FUTURO</t>
  </si>
  <si>
    <t>OFRECER LA COBERTURA NECESARIA PARA LA PRACICA DEPORTIVA EN LA POBLACION INFANTIL Y JUVENIL A TRAVES DE LAS ESCUELAS DEPORTIVAS Y LOS JUEGOS INTERCOLEGIADOS</t>
  </si>
  <si>
    <t>NUMERO DE ESCUELAS IMPLEMENTADAS</t>
  </si>
  <si>
    <t>CONTRATACION SERVICIOS DE APOYO A LA GESTION-ADQUISICION DE IMPLEMENTACION DEPORTIVA-ADQUISICION DE TROFEOS Y MEDALLAS</t>
  </si>
  <si>
    <t>20 DE JULIO-30 de Agosto</t>
  </si>
  <si>
    <t>36 ESCUELAS DEPORTIVAS IMPLEMENTADAS</t>
  </si>
  <si>
    <t>SGP-CONVENIOS</t>
  </si>
  <si>
    <t>AREA TECNICA</t>
  </si>
  <si>
    <t>APOYAR 80 ORGANIZACIONES DEPORTIVAS LEGALMENTE CONSTITUIDAS</t>
  </si>
  <si>
    <t>DEPORTE ASOCIADO CLUBES</t>
  </si>
  <si>
    <t>APOYAR LA PREPARACION COMPETENCIAS Y REALIZACION DE EVENTOS DE LOS DEPORTISTAS AFILIADOS A CLUBES Y LIGAS LEGALMENTE RECONOCIDOS</t>
  </si>
  <si>
    <t>NUMERO DE ORGANIZACIONES DEPORTIVAS LEGALMENTE CONSTITUIDAS APOYADAS</t>
  </si>
  <si>
    <t>CONTRATOS DE PRESTACION DE SERVICIOS-ADQUISICION DE IMPLEMENTACION DEPORTIVA</t>
  </si>
  <si>
    <t>20 DE JULIO AL 15 de Diciembre</t>
  </si>
  <si>
    <t>20 ORGANIZACIONES DEPORTIVAS LEGALMENTE CONSTITUIDAS APOYADAS</t>
  </si>
  <si>
    <t>SGP-CONVENIOS-RECURSOS PROPIOS</t>
  </si>
  <si>
    <t>REALIZAR 65 TORNEOS JUEGOS Y COMPETENCIAS</t>
  </si>
  <si>
    <t>TORNEOS JUEGOS Y COMPETENCIAS</t>
  </si>
  <si>
    <t>DESARROLLAR PROGRAMAS DEPORTIVOS QUE PERMITAN OFRECER ALTERNATIVAS DE USO CONSTRUCTIVO DELTIMPO LIBRE EN COMUNIDADES  MARGINALES Y VULNERABLES DE LA CIUDAD</t>
  </si>
  <si>
    <t>NUMERO DE TORNEOS JUEGOS Y COMPETENCIAS</t>
  </si>
  <si>
    <t xml:space="preserve"> CONTRATOS DE PRESTACION DE SERVICIOS PARA COORDINAR TORNEOS Y JUEGOS- CONTRATOS DE PRESTACION DE SERVICIOS DE JUZGAMIENTO- CONTRATOS DE PRESTACION DE SERVICIOS PARA REALIZAR COMPETENCIAS-CONTRATO DE SUMINISTRO DE IMPLEMENTACION DEPORTIVA-CONTRATO DE SUMINISTRO DE TROFEOS Y MEDALLAS</t>
  </si>
  <si>
    <t>1 AL 15 DE AGOSTO</t>
  </si>
  <si>
    <t xml:space="preserve"> TORNEOS JUEGOS Y COMPETENCIAS A REALIZAR</t>
  </si>
  <si>
    <t>SGP-CONVENISO-RECURSOS PROPIOS</t>
  </si>
  <si>
    <t xml:space="preserve">LA RECREACION Y LA ACTIVIDAD FISICA HERRAMIENTAS DE PROMOCION Y PREVENCION SOCIAL </t>
  </si>
  <si>
    <t>ATENDER 88000 PERSONAS CON PROGRAMAS DE RECREACION</t>
  </si>
  <si>
    <t>RECREANDO Y DISFRUTANDO ARMENIA</t>
  </si>
  <si>
    <t>21000 PERSONAS A ATENDER EN PRGRMAS DE RECREACION</t>
  </si>
  <si>
    <t>NUMERO DE PERSONAS ATENDIDAS</t>
  </si>
  <si>
    <t xml:space="preserve"> CONTATOS DE PRESTACION DE SERVICIOS PROMOTORES RECRECIONS-CONTRATO DE PRESTACION DE SERVICIOS PARA AMPLIFICACION-CONTRATO DE SUMINISTRO PARA ADQUIRIR IMPLEMENTACION RECREATIVA E IMAGEN COROPORATIVA</t>
  </si>
  <si>
    <t>20 DE JULIO A 30 DE NOVIEMBRE</t>
  </si>
  <si>
    <t>NUMERO DE PERSONAS APOYADAS EN PROGRAMAS DE RECREACION</t>
  </si>
  <si>
    <t>AUMENTAR A 2 LOS PROGRAMAS DE ACTIVIDAD FISICA</t>
  </si>
  <si>
    <t>ACTIVANDO A ARMENIA</t>
  </si>
  <si>
    <t>DESARROLLAR PROGRAMAS QUE INCLUYAN LA ACTIVIDAD FISICA Y EL MOVIIENTO COMO EJE CENTRAL DE PROMOCION Y PREVENCION DE LA SALUD</t>
  </si>
  <si>
    <t>NUMERO DE PROGRAMAS IMPLEMENTADOS</t>
  </si>
  <si>
    <t xml:space="preserve"> CONTRATOS DE PRESTACION DE SERVICIOS DE ACTIVIDAD FISICAN-  CONTRATO DE SUMINISTRO PARA ADQUIRR ELEMENTOS DE SEGURIDAD-  CONTRATO DE PRESTACION DE SERVICIOS DE AMPLIFICACION Y SONIDO-  CONTRATO DE IMAGEN CORPORATIVA-</t>
  </si>
  <si>
    <t>15 DE JULIO AL 30 DE NOVIEMBRE</t>
  </si>
  <si>
    <t>NUMERO DE PROGRAMAS INCREMENTADOS DE ACTIVIDAD FISICA</t>
  </si>
  <si>
    <t>DESARROLLO INSTITUCIONAL PARA EL DEPORTE LA RECREACION Y LA ACTIVIDAD FISICA</t>
  </si>
  <si>
    <t>OBSERVATORIO MUNICIPAL DEL DEPORTE IMPLEMENTADO</t>
  </si>
  <si>
    <t>OBSERVATORIO DEL DEPORTE</t>
  </si>
  <si>
    <t>GENERAR ANALIZAR Y CONSOLIDAR INNFORMACION QUE PERMITA CONSTRUIR CONOCIMIENTO DEL DEPORTE COMO INSUMO PARA LA ORIENTACION Y EVALUACION DE POLITICAS PLANES Y PROGRAMAS</t>
  </si>
  <si>
    <t>SEGUIMIENTO Y SISTEMATIZACION DE PROCESOS DE DEPORTE RECREACION Y ACTIVIDAD FISICA</t>
  </si>
  <si>
    <t>NO EXISTE</t>
  </si>
  <si>
    <t xml:space="preserve"> CONTRATOS DE PRESTACION DE SERVICIOS PARA EL ANALISIS Y SISTRMATIZACION DE LA INFORMACION CONTRATO DE SUMINISTRO IMPRESOS Y PAPELERIA</t>
  </si>
  <si>
    <t xml:space="preserve"> DE JULIO-30 DE AGOSTO</t>
  </si>
  <si>
    <t>OBSERVATORIO DEL DEPORTE IMPLEMENTADO</t>
  </si>
  <si>
    <t>NO APLICA</t>
  </si>
  <si>
    <t>RECURSOS PROPIOSCONVENIOS</t>
  </si>
  <si>
    <t>ASESORA PLANEACION</t>
  </si>
  <si>
    <t>CREACION DE UN CENTRO DE ESTUDIO Y DOCUMENTACION EN DEPORTE Y RECREACION EN EK MUNICIPIO</t>
  </si>
  <si>
    <t>CENTRO DE ESTUDIO LUDICO Y DOCUMENTACION</t>
  </si>
  <si>
    <t>IMPLEMENTAR UN CENTRO DE ESTUDIO LUDICO Y DOCUMENTAL EN EL ESTADIO CENTENARIO</t>
  </si>
  <si>
    <t>UN CENTRO DE ESTUDIO LUDICO DISEÑADO COMERCIALIZADO Y PUESTO EN FUNCIONAMIENTO</t>
  </si>
  <si>
    <t xml:space="preserve"> CONTRATO DE PRESTACION DE SERVICIOS-  CONTRATOS DE SUMINISTRO DE PAPELERIA Y MATERIALES</t>
  </si>
  <si>
    <t>30 DE AGOSTO- 30 de NOVIEMBRE</t>
  </si>
  <si>
    <t>CENTRO DE ESTUDIOS LUDICO Y DOCUMENTACION IMPLEMENTADO</t>
  </si>
  <si>
    <t>AREA ADMINISTRATIVA</t>
  </si>
  <si>
    <t>PLAN DECENAL ELABORADO</t>
  </si>
  <si>
    <t>FORMULACIÓN DEL PLAN DECENAL DEL DEPORTE Y LA RECREACIÓN</t>
  </si>
  <si>
    <t>FORMULAR EL PLAN DECENAL DEL DEPORTE</t>
  </si>
  <si>
    <t xml:space="preserve"> CONTRATOS DE SUMINISTRO PARA PAPELERIA IMPRESOS Y PUBLICACIONES</t>
  </si>
  <si>
    <t>30 DE JULIO-30 DE AGOSTO</t>
  </si>
  <si>
    <t>ASESOR PLANEACION</t>
  </si>
  <si>
    <t>ESCENARIOS DEPORTIVOS</t>
  </si>
  <si>
    <t>REALIZAR EL MANTENIMIENTO EN UN 100% DE LOS ESCENARIOS DEPORTIVOS ADMINISTRADOS POR EL IMDERA</t>
  </si>
  <si>
    <t>MANTENIMIENTO ADECUACION Y EMBELLECIMIENTO DE ESCENARIOS DEPORTIVOS</t>
  </si>
  <si>
    <t>MANTENER Y ADECUAR LOS DIFERENTES ESCENARIOS DEPORTIVOS DE LA CIUDAD</t>
  </si>
  <si>
    <t>NUMERO DE ESCENARIOS DEPORTIVOS CON MANTENIMIENTO Y ADECUACION</t>
  </si>
  <si>
    <t xml:space="preserve"> CONTRATOS DE PRESTACION DE SERVICIOS PARA MANTENIMIENTO DE ESCENARIOS-  CONTRATO DE SUMINISTROS Y MATERIALES- PAGO DE SERVICIOS DOMICILIARIOS-  CONTRATOS DE PRESTACION DE SERVICIOS DE MANTENIMIENTO DE MAQUINARIA Y EQUIPOS-  CONTRATOS PARA LA COMPRA DE MAQUINARIA Y EQUIPOS.</t>
  </si>
  <si>
    <t>PROPIOS-SGP-CONVENIOS</t>
  </si>
  <si>
    <t xml:space="preserve">EMPRESAS PÚBLICAS DE ARMENIA </t>
  </si>
  <si>
    <t>EJE TEMÁTICO 1
ARMENIA COMPETITIVA /
1.7. ARMENIA SERVICIOS PARA LA VIDA</t>
  </si>
  <si>
    <t>AGUA PARA LA VIDA Y SERVICIOS PÚBLICOS PARA LA SOSTENIBILIDAD AMBIENTAL</t>
  </si>
  <si>
    <t>26)  ARTICULAR ACCIONES ENTRE EL 100% DE ACTORES, EN TORNO AL USO EFICIENTE DEL RECURSO HÍDRICO.
27) DISEÑAR PROGRAMAS ORIENTADOS A CONTROLAR Y MINIMIZAR EL IMPACTO GENERADO POR LA OPERACIÓN DE LOS SISTEMAS SOBRE LA OFERTA Y LOS BIENES AMBIENTALES DEL MUNICIPIO (RECURSO HÍDRICO).
28)TRABAJAR POR LA REDUCCIÓN DE PÉRDIDAS EN LA OPERACIÓN DE LOS SISTEMAS DE PRESTACIÓN DE LOS SERVICIOS, DISMINUIR EL ÍNDICE DE AGUA NO CONTABILIZADA (IANC) DE 36% AL 28%.</t>
  </si>
  <si>
    <t>USO EFICIENTE Y AHORRO DEL AGUA</t>
  </si>
  <si>
    <t>55) APOYAR Y EJECUTAR TÉCNICA Y FINANCIERAMENTE, ACCIONES DE CONSERVACIÓN, RECUPERACIÓN Y/O MANTENIMIENTO EN LA CUENCA ALTA DEL RÍO QUINDÍO, ARTICULADOS A LOS PLANES DE MANEJO</t>
  </si>
  <si>
    <t>PRESERVACIÓN, CONSERVACIÓN Y RECUPERACIÓN DE LA CUENCA ABASTECEDORA</t>
  </si>
  <si>
    <t>AVANZAR EN LA IMPLEMENTACIÓN DE MODELO DE INTERVENCIÓN PARA LA CONSERVACIÓN, RECUPERACIÓN Y MANTENIMIENTO DE LA CUENCA ABASTECEDORA DEL MUNICIPIO DE ARMENIA.</t>
  </si>
  <si>
    <t>MODELO DE INTERVENCIÓN IMPLEMENTADO</t>
  </si>
  <si>
    <t>GESTIONAR Y EJECUTAR UNA (1) ACCIÓN DE CONSERVACIÓN, RECUPERACIÓN Y/O MANTENIMIENTO EN LA CUENCA ALTA DEL RÍO QUINDÍO, CON SUJECIÓN AL MODELO DE INTERVENCIÓN DISEÑADO POR EPA ESP.
GARANTIZAR LA DISPONIBILIDAD DE PERSONAL PROFESIONAL ESPECIALIZADO PARA COORDINACIÓN E IMPLEMENTACIÓN DEL MODELO DE INTERVENCIÓN DISEÑADO POR EPA ESP</t>
  </si>
  <si>
    <t>ANUAL</t>
  </si>
  <si>
    <t>IMPLEMENTACIÓN DEL MODELO PARA LA RECUPERACIÓN, PRESERVACIÓN Y MANTENIMIENTO DE LA CUENCA HIDROGRÁFICA DEL RIO QUINDIO</t>
  </si>
  <si>
    <t>N/A</t>
  </si>
  <si>
    <t>EPA ESP</t>
  </si>
  <si>
    <t>56) ADQUISICIÓN DE % DE LOS ACCESORIOS NECESARIOS PARA OPERACIÓN Y MANTENIMIENTO DE VÁLVULAS REGULADORAS Y MACROMEDIDORAS
57) REALIZAR EL % DEL MANTENIMIENTO MECÁNICO DE LAS VÁLVULAS REGULADORAS Y MACROMEDIDORAS
58) CONTROLAR LA CONEXIÓN RADIAL Y SATELITAL CON EL CENTRO DE CONTROL MAESTRO EN UN %, MEDIANTE SISTEMA DE FRECUENCIA RADIAL
59) REPARACIÓN, MANTENIMIENTO Y OPERACIÓN ADECUADA DEL % DE LOS  HIDRANTES DE LA COBERTURA REQUERIDA PARA INCENDIOS, SEGÚN NORMA RAS
60) AMPLIACIÓN Y OPTIMIZACIÓN DEL SISTEMA DE EFICIENCIA OPERACIONAL (MACRO MEDICIÓN)</t>
  </si>
  <si>
    <t>CONTROL Y REDUCCIÓN DE PÉRDIDAS TÉCNICAS</t>
  </si>
  <si>
    <t>DESARROLLAR ESTRATEGIAS PARA LA REDUCCIÓN DE PÉRDIDAS TÉCNICAS</t>
  </si>
  <si>
    <t>VÁLVULAS EN TANQUES DE ALMACENAMIENTO Y RED DE DISTRIBUCIÓN, CON ACCIONES DE REPOSICIÓN.</t>
  </si>
  <si>
    <t>CAMBIO DE VÁLVULAS EN TANQUES DE ALMACENAMIENTO Y RED DE DISTRIBUCIÓN QUE PRESENTAN FUGAS O HAN SOBREPASADO SU VIDA ÚTIL.
IMPERMEABILIZACIÓN DEL TANQUE CORBONES.</t>
  </si>
  <si>
    <t>REPARACIÓN Y DETECCIÓN DE FUGAS EN INFRAESTRUCTURA, CONDUCTOS, TANQUES Y DISPOSITIVOS MECÁNICOS</t>
  </si>
  <si>
    <t>VÁLVULAS REGULADORAS Y MACROMEDIDORAS CON MANTENIMIENTO MECÁNICO.
CONEXIÓN RADIAL Y SATELITAL, CONTROLADA,  CON EL CENTRO DE CONTROL MAESTRO.</t>
  </si>
  <si>
    <t>ADQUISICIÓN DE 100% DE LOS ACCESORIOS NECESARIOS PARA OPERACIÓN Y MANTENIMIENTO DE VÁLVULAS REGULADORAS Y MACROMEDIDORAS.
REALIZAR EL 100% DEL MANTENIMIENTO MECÁNICO DE LAS VÁLVULAS REGULADORAS Y MACROMEDIDORAS.
CONTROLAR LA CONEXIÓN RADIAL Y SATELITAL CON EL CENTRO DE CONTROL MAESTRO EN UN 100%, MEDIANTE SISTEMA DE FRECUENCIA RADIAL.</t>
  </si>
  <si>
    <t>MEJORAMIENTO, AMPLIACIÓN Y MANTENIMIENTO DE LAS MACROMEDIDORAS</t>
  </si>
  <si>
    <t>HIDRANTES EN FUNCIONAMIENTO</t>
  </si>
  <si>
    <t>REPARACIÓN, MANTENIMIENTO Y OPERACIÓN ADECUADA DEL 100% DE LOS  HIDRANTES DE LA COBERTURA REQUERIDA PARA INCENDIOS, SEGÚN NORMA RAS.</t>
  </si>
  <si>
    <t>REPOSICIÓN DE HIDRANTES Y VÁLVULAS</t>
  </si>
  <si>
    <t xml:space="preserve">61) REDUCIR EL ÍNDICE DE AGUA NO CONTABILIZADA IANC
 AUMENTAR LA COBERTURA DE MICRO MEDICIÓN
62) AUMENTAR LA COBERTURA DE MICRO MEDICIÓN EFECTIVA
DISMINUIR LAS CAUSAS DE NO LECTURA  </t>
  </si>
  <si>
    <t>CONTROL Y REDUCCIÓN DE PÉRDIDAS COMERCIALES</t>
  </si>
  <si>
    <t>DESARROLLAR ESTRATEGIAS PARA LA REDUCCIÓN DE PÉRDIDAS COMERCIALES</t>
  </si>
  <si>
    <t>% DE ÍNDICE DE AGUA NO CONTABILIZADA.
% DE COBERTURA DE MICRO MEDICIÓN.
% DE COBERTURA DE MICRO MEDICIÓN EFECTIVA.
% REDUCCIÓN DE CAUSAS DE NO LECTURA.</t>
  </si>
  <si>
    <t>REDUCIR EL ÍNDICE DE AGUA NO CONTABILIZADA IANC EN UN 2.8%.
AUMENTAR LA COBERTURA DE MICRO MEDICIÓN EN UN 0.9%.
AUMENTAR LA COBERTURA DE MICRO MEDICIÓN EFECTIVA EN UN 2.4%.
DISMINUIR LAS CAUSAS DE NO LECTURA EN UN 5%.</t>
  </si>
  <si>
    <t>EXPANSIÓN DE LA MICRO MEDICIÓN EFECTIVA</t>
  </si>
  <si>
    <t>63) MEDIR Y CONTROLAR EL CONSUMO INTERNO DE AGUA EN TODAS LAS SEDES DE EPA ESP</t>
  </si>
  <si>
    <t>RACIONALIZACIÓN DEL CONSUMO INTERNO</t>
  </si>
  <si>
    <t>AVANZAR EN LA IMPLEMENTACIÓN DEL PROGRAMA DE USO EFICIENTE DEL AGUA AL INTERIOR DE LA EMPRESA.</t>
  </si>
  <si>
    <t xml:space="preserve">CONSUMO INTERNO DE AGUA EN TODAS LAS SEDES DE EPA ESP, MEDIDO Y CONTROLADO.
</t>
  </si>
  <si>
    <t>MEDIR Y CONTROLAR EL CONSUMO INTERNO DE AGUA EN TODAS LAS SEDES DE EPA ESP.
HACER SEGUIMIENTO EFECTIVO DE LOS CONSUMOS EN CADA UNA DE LAS SEDES DE EPA ESP</t>
  </si>
  <si>
    <t xml:space="preserve">64) REALIZAR PROCESOS DE CAPACITACIÓN Y/O SENSIBILIZACIÓN EN INSTITUCIONES EDUCATIVAS DEL MUNICIPIO DE ARMENIA, CON EL PROGRAMA DE AHORRO Y USO EFICIENTE DEL AGUA – PAUEA </t>
  </si>
  <si>
    <t>CULTURA DEL AGUA</t>
  </si>
  <si>
    <t>TRABAJAR EN EL CAMBIO DE PARADIGMA EN EL MANEJO DEL AGUA EN LA ZONA URBANA DE ARMENIA.</t>
  </si>
  <si>
    <t>INSTITUCIONES EDUCATIVAS CAPACITADAS Y/O SENSIBILIZADAS CON EL PROGRAMA DE AHORRO Y USO EFICIENTE DEL AGUA – PAUEA.</t>
  </si>
  <si>
    <t>CAPACITAR Y/O SENSIBILIZAR TRES (3) INSTITUCIONES EDUCATIVAS CON EL PROGRAMA DE AHORRO Y USO EFICIENTE DEL AGUA – PAUEA.</t>
  </si>
  <si>
    <t>PROGRAMA DE EDUCACIÓN EN CENTROS EDUCATIVOS PÚBLICOS DE LA CIUDAD DE ARMENIA.</t>
  </si>
  <si>
    <t>65) REALIZAR CAMPAÑAS DE FORTALECIMIENTO EN EDUCACIÓN AMBIENTAL, TANTO A USUARIOS COMO A EMPLEADOS DE EMPRESAS PÚBLICAS DE ARMENIA ESP</t>
  </si>
  <si>
    <t>CAMPAÑAS DE FORTALECIMIENTO EN EDUCACIÓN AMBIENTAL, TANTO A USUARIOS Y EMPLEADOS DE EPA ESP, REALIZADAS</t>
  </si>
  <si>
    <t>REALIZAR CAMPAÑAS DE FORTALECIMIENTO EN EDUCACIÓN AMBIENTAL, TANTO A USUARIOS COMO A EMPLEADOS DE EMPRESAS PÚBLICAS DE ARMENIA ESP.</t>
  </si>
  <si>
    <t>PROGRAMA DE EDUCACIÓN A USUARIOS Y FUNCIONARIOS DE EPA ESP</t>
  </si>
  <si>
    <t>29) EXPANDIR LA INFRAESTRUCTURA PARA  LOS SERVICIOS PÚBLICOS.</t>
  </si>
  <si>
    <t>EXPANSIÓN DE SERVICIOS E INFRAESTRUCTURA</t>
  </si>
  <si>
    <t>66) REALIZAR  ACCIONES PARA LA EXPANSIÓN DE LOS COMPONENTES DE PRODUCCIÓN DE AGUA POTABLE</t>
  </si>
  <si>
    <t>EXPANSIÓN DE LOS COMPONENTES DEL SISTEMA DE PRODUCCIÓN DE AGUA POTABLE</t>
  </si>
  <si>
    <t>AVANZAR EN LA IMPLEMENTACIÓN DEL PROGRAMA DE EXPANSIÓN DEL SERVICIO DE ACUEDUCTO</t>
  </si>
  <si>
    <t>COMPONENTES DE EXPANSIÓN DE PRODUCCIÓN DE AGUA POTABLE, IDENTIFICADOS.</t>
  </si>
  <si>
    <t>IDENTIFICAR LAS INVERSIONES O ACCIONES QUE SEAN REQUERIDAS PARA LA EXPANSIÓN DE LOS COMPONENTES DE PRODUCCIÓN DE AGUA POTABLE.</t>
  </si>
  <si>
    <t>67) DESARROLLAR LOS ESTUDIOS Y DISEÑOS PARA LA CONSTRUCCIÓN DEL ACUEDUCTO EN DIFERENTES ZONAS DE LA CIUDAD DE ARMENIA Y ÁREAS ALEDAÑAS
68) AMPLIAR LA COBERTURA EN USUARIOS POTENCIALES EN ZONAS SUBNORMALES Y ZONAS DE EXPANSIÓN DETERMINADAS POR EL POT EN LA CIUDAD DE ARMENIA</t>
  </si>
  <si>
    <t>EXPANSIÓN DEL SISTEMA DE DISTRIBUCIÓN DE AGUA POTABLE</t>
  </si>
  <si>
    <t>AVANZAR EN LA IMPLEMENTACIÓN DEL PROGRAMA DE EXPANSIÓN DEL SERVICIO DE ACUEDUCTO.</t>
  </si>
  <si>
    <t>ESTUDIOS Y DISEÑOS PARA LA CONSTRUCCIÓN DEL ACUEDUCTO EN DIFERENTES ZONAS DE LA CIUDAD DE ARMENIA Y ÁREAS ALEDAÑAS, DESARROLLADOS.
COBERTURA AMPLIADA, EN USUARIOS POTENCIALES EN ZONAS SUBNORMALES Y ZONAS DE EXPANSIÓN DETERMINADAS POR EL POT EN LA CIUDAD DE ARMENIA.</t>
  </si>
  <si>
    <t>DESARROLLAR LOS ESTUDIOS Y DISEÑOS PARA LA CONSTRUCCIÓN DEL ACUEDUCTO EN DIFERENTES ZONAS DE LA CIUDAD DE ARMENIA Y ÁREAS ALEDAÑAS.
ALCANZAR EL 10% DE COBERTURA EN USUARIOS POTENCIALES EN ZONAS SUBNORMALES Y ZONAS DE EXPANSIÓN DETERMINADAS POR EL POT EN LA CIUDAD DE ARMENIA.</t>
  </si>
  <si>
    <t>CONSTRUCCIÓN DE REDES DE ACUEDUCTO</t>
  </si>
  <si>
    <t>2870 ml</t>
  </si>
  <si>
    <t>1500m</t>
  </si>
  <si>
    <t>69) AMPLIAR Y MEJORAR EL ALCANTARILLADO EN ÁREAS PRIORITARIAS DE DESARROLLO.</t>
  </si>
  <si>
    <t>EXPANSIÓN DEL SISTEMA DE ALCANTARILLADO</t>
  </si>
  <si>
    <t>AVANZAR EN LA IMPLEMENTACIÓN DEL PROGRAMA DE EXPANSIÓN DEL SERVICIO DE ALCANTARILLADO, EN LA CIUDAD DE ARMENIA</t>
  </si>
  <si>
    <t>METROS LINEALES DE ALCANTARILLADO PARA AGUAS RESIDUALES Y AGUAS LLUVIAS, CONSTRUIDOS Y MANTENIDOS.</t>
  </si>
  <si>
    <t>DESARROLLAR UN (1) PROYECTO PILOTO DE RECOLECCIÓN Y TRANSPORTE DE AGUAS RESIDUALES Y AGUAS LLUVIAS EN ZONAS SUBNORMALES.
ELABORAR EL 100% DEL PROGRAMA DE CONSTRUCCIÓN DE ALCANTARILLADO DE AGUA LLUVIAS.
CONSTRUIR 500 METROS LINEALES DE ALCANTARILLADO DE AGUAS LLUVIAS</t>
  </si>
  <si>
    <t>CONSTRUCCIÓN DE REDES DE
ALCANTARILLADO</t>
  </si>
  <si>
    <t>70) IMPLEMENTAR ALTERNATIVAS NO CONVENCIONALES PARA LA CONSTRUCCIÓN DE REDES DE ALCANTARILLADO.</t>
  </si>
  <si>
    <t>IMPLEMENTACIÓN DE ALTERNATIVAS NO CONVENCIONALES PARA EL SISTEMA DE ALCANTARILLADO</t>
  </si>
  <si>
    <t xml:space="preserve">AVANZAR EN LA IMPLEMENTACIÓN
DE ALTERNATIVAS NO CONVENCIONALES
</t>
  </si>
  <si>
    <t>ACCIONES DE IMPLEMENTACIÓN DE ALTERNATIVAS NO CONVENCIONALES PARA LA CONSTRUCCIÓN DE REDES DE ALCANTARILLADO, IDENTIFICADAS.</t>
  </si>
  <si>
    <t>IDENTIFICAR LAS INVERSIONES O ACCIONES QUE SEAN REQUERIDAS DE IMPLEMENTACIÓN DE ALTERNATIVAS NO CONVENCIONALES PARA LA CONSTRUCCIÓN DE REDES DE ALCANTARILLADO</t>
  </si>
  <si>
    <t>71) AVANZAR EN LA CONSTRUCCIÓN DE COLECTORES, INTERCEPTORES Y EMISARIOS FINALES, DE ACUERDO CON LAS PRIORIDADES CONCERTADAS Y ESTABLECIDAS EN PSMV</t>
  </si>
  <si>
    <t>CONSTRUCCIÓN DE COLECTORES, INTERCEPTORES Y EMISARIOS FINALES</t>
  </si>
  <si>
    <t>AVANZAR EN LA  IMPLEMENTACIÓN DEL PROGRAMA DE CONSTRUCCIÓN INFRAESTRUCTURA DE COLECTORES, INTERCEPTORES Y EMISARIOS FINALES</t>
  </si>
  <si>
    <t>TRAMOS DE COLECTORES (COLECTOR ZANJÓN HONDO EN LA ZONA SUR – OCCIDENTAL DEL MUNICIPIO DE ARMENIA), IDENTIFICADOS Y CONSTRUIDOS.</t>
  </si>
  <si>
    <t>AVANZAR EN LA IDENTIFICACIÓN Y CONSTRUCCIÓN DE TRAMOS DE COLECTORES A DICIEMBRE DE 2012 (COLECTOR ZANJÓN HONDO EN LA ZONA SUR – OCCIDENTAL DEL MUNICIPIO DE ARMENIA)</t>
  </si>
  <si>
    <t>CONSTRUCCIÓN DE COLECTORES</t>
  </si>
  <si>
    <t>72) IMPLEMENTAR Y AJUSTAR EL PLAN DE DESCONTAMINACIÓN DE  AGUAS RESIDUALES DEL MUNICIPIO DE ARMENIA</t>
  </si>
  <si>
    <t>PLAN DE DESCONTAMINACIÓN DE AGUAS RESIDUALES DE ARMENIA AJUSTADO.</t>
  </si>
  <si>
    <t>AVANZAR EN LA INFRAESTRUCTURA NECESARIA PARA EL TRATAMIENTO DE LAS AGUAS RESIDUALES EN EL MUNICIPIO DE ARMENIA.</t>
  </si>
  <si>
    <t>ESTUDIOS Y DISEÑOS REQUERIDOS PARA AVANZAR EN LA CONSTRUCCIÓN DE LA Planta de Tratamiento de Aguas Residuales PTAR LA marina</t>
  </si>
  <si>
    <t>REALIZAR LOS ESTUDIOS Y DISEÑOS REQUERIDOS PARA AVANZAR EN LA CONSTRUCCIÓN DE LA PLANTA DE TRATAMIENTO DE AGUAS RESIDUALES PTAR LA MARINA</t>
  </si>
  <si>
    <t>PLAN DE DESCONTAMINACIÓN DE AGUAS RESIDUALES DE ARMENIA</t>
  </si>
  <si>
    <t>PRIMERA FASE DE LA PLANTA DE TRATAMIENTO DE AGUAS RESIDUALES PTAR LA MARINA. CONSTRUIDA</t>
  </si>
  <si>
    <t xml:space="preserve">CONSTRUIR LA PRIMERA FASE DE LA PLANTA DE TRATAMIENTO DE AGUAS RESIDUALES PTAR LA MARINA.
GENERAR SOLUCIONES PARA PROBLEMAS DE CONTAMINACIÓN DEL RECURSO HÍDRICO.
</t>
  </si>
  <si>
    <t>I fase DICIEMBRE</t>
  </si>
  <si>
    <t>73) PLANIFICAR Y CONSTRUIR LOS SISTEMAS DE TRATAMIENTO PRIMARIOS, NECESARIOS PARA CUMPLIR CON LA META DE REDUCCIÓN DE LA TASA RETRIBUTIVA EN PRO DE LA RECUPERACIÓN DE LAS QUEBRADAS EN EL MUNICIPIO DE ARMENIA, DE ACUERDO CON ESQUEMA DE PRIORIDAD.</t>
  </si>
  <si>
    <t>IMPLEMENTACIÓN DE SISTEMAS DE TRATAMIENTO DE AGUAS RESIDUALES - STAR</t>
  </si>
  <si>
    <t>AVANZAR EN LA INFRAESTRUCTURA NECESARIA PARA EL TRATAMIENTO DE LAS AGUAS RESIDUALES EN EL MUNICIPIO DE ARMENIA</t>
  </si>
  <si>
    <t>SISTEMAS DE TRATAMIENTO PRIMARIOS, PLANIFICADOS, PRIORIZADOS Y CONSTRUIDOS</t>
  </si>
  <si>
    <t>PLANIFICAR Y CONSTRUIR LOS SISTEMAS DE TRATAMIENTO PRIMARIOS, NECESARIOS PARA CUMPLIR CON LA META DE REDUCCIÓN DE LA TASA RETRIBUTIVA EN PRO DE LA RECUPERACIÓN DE LAS QUEBRADAS EN EL MUNICIPIO DE ARMENIA, DE ACUERDO CON ESQUEMA DE PRIORIDAD.</t>
  </si>
  <si>
    <t>CONSTRUCCIÓN DE SISTEMAS DE TRATAMIENTO PRIMARIO – ZONA SUR</t>
  </si>
  <si>
    <t>74) IDENTIFICAR LAS INVERSIONES O ACCIONES QUE SEAN REQUERIDAS PARA LA IMPLEMENTACIÓN DE ALTERNATIVAS DE SANEAMIENTO RURAL.</t>
  </si>
  <si>
    <t xml:space="preserve">IMPLEMENTACIÓN DE ALTERNATIVAS DE SANEAMIENTO RURAL </t>
  </si>
  <si>
    <t>AVANZAR EN EL DESARROLLO ESTRATEGIAS QUE PERMITAN LA EVALUACIÓN DEL MANEJO DE AGUAS RESIDUALES EN LA ZONA RURAL DEL MUNICIPIO CON EL FIN DE IMPLEMENTAR EN UN FUTURO ALTERNATIVAS DE SANEAMIENTO</t>
  </si>
  <si>
    <t>SISTEMAS DE TRATAMIENTO PRIMARIOS, PLANIFICADOS, PRIORIZADOS Y CONSTRUIDOS.</t>
  </si>
  <si>
    <t>IDENTIFICAR LAS INVERSIONES O ACCIONES QUE SEAN REQUERIDAS PARA LA IMPLEMENTACIÓN DE ALTERNATIVAS DE SANEAMIENTO RURAL.</t>
  </si>
  <si>
    <t>75) IMPLEMENTAR  ALTERNATIVAS NO CONVENCIONALES DE TRATAMIENTO DE AGUAS RESIDUALES TAR.</t>
  </si>
  <si>
    <t>IMPLEMENTACIÓN DE ALTERNATIVAS NO CONVENCIONALES DE TRATAMIENTO DE AGUAS RESIDUALES TAR</t>
  </si>
  <si>
    <t>AVANZAR EN LA IMPLEMENTACIÓN DE SISTEMA DE TRATAMIENTO DE AGUAS RESIDUALES QUE MINIMICE LOS IMPACTOS AMBIENTALES, PRODUCTO DE VERTIMIENTOS EN ZONAS SUBNORMALES.</t>
  </si>
  <si>
    <t>NÚMERO ALTERNATIVAS NO CONVENCIONALES DE TRATAMIENTO DE AGUAS RESIDUALES TAR, IMPLEMENTADAS.</t>
  </si>
  <si>
    <t>IDENTIFICAR LAS INVERSIONES O ACCIONES QUE SEAN REQUERIDAS PARA LA IMPLEMENTACIÓN DE ALTERNATIVAS NO CONVENCIONALES DE TRATAMIENTO DE AGUAS RESIDUALES TAR.</t>
  </si>
  <si>
    <t>76) REALIZAR SEGUIMIENTO Y CONTROL A USUARIOS DE INTERÉS SANITARIO O AMBIENTAL, CON EL FIN DE VERIFICAR EL CUMPLIMIENTO DE LOS REQUISITOS DE CONFORMIDAD DE VERTIMIENTOS AL SISTEMA DE ALCANTARILLADO.</t>
  </si>
  <si>
    <t>CONTROL DE VERTIMIENTOS AL SISTEMA DE RECOLECCIÓN Y TRANSPORTE DE AGUAS RESIDUALES</t>
  </si>
  <si>
    <t>CONTROLAR VERTIMIENTOS A LA RED DE ALCANTARILLADO DE USUARIOS DE INTERÉS SANITARIO Y/O AMBIENTAL.</t>
  </si>
  <si>
    <t>NÚMERO DE USUARIOS DE INTERÉS SANITARIO O AMBIENTAL CON SEGUIMIENTO Y CONTROL.</t>
  </si>
  <si>
    <t>REALIZAR ACCIONES DE SEGUIMIENTO Y CONTROL A  USUARIOS DE INTERÉS SANITARIO O AMBIENTAL, CON EL FIN DE VERIFICAR EL CUMPLIMIENTO DE LOS REQUISITOS DE CONFORMIDAD DE VERTIMIENTOS AL SISTEMA DE ALCANTARILLADO.</t>
  </si>
  <si>
    <t>REPOSICIÓN DE LA INFRAESTRUCTURA DE SERVICIOS PÚBLICOS.</t>
  </si>
  <si>
    <t>77) REALIZAR REPOSICIÓN DE LOS COMPONENTES DE PRODUCCIÓN DE AGUA POTABLE.</t>
  </si>
  <si>
    <t>REPOSICIÓN DE LOS COMPONENTES DEL SISTEMA DE PRODUCCIÓN DE AGUA POTABLE</t>
  </si>
  <si>
    <t>AVANZAR EN LA IMPLEMENTACIÓN  DEL PROGRAMA DE REPOSICIÓN DE INFRAESTRUCTURA DEL SERVICIO DE ACUEDUCTO</t>
  </si>
  <si>
    <t>NÚMERO DE INTERVENCIONES PARA LA REPOSICIÓN DE LOS COMPONENTES DE PRODUCCIÓN DE AGUA POTABLE.</t>
  </si>
  <si>
    <t>IDENTIFICAR LAS INVERSIONES O ACCIONES QUE SEAN REQUERIDAS PARA LA REPOSICIÓN DE LOS COMPONENTES DE PRODUCCIÓN DE AGUA POTABLE.</t>
  </si>
  <si>
    <t>78) REALIZAR REPOSICIÓN DE REDES DEL SISTEMA DE ACUEDUCTO Y ALCANTARILLADO SEGÚN IDENTIFICACIÓN Y PRIORIZACIÓN DE OBRAS.</t>
  </si>
  <si>
    <t>REPOSICIÓN DE LOS COMPONENTES DEL SISTEMA DE DISTRIBUCIÓN DE AGUA POTABLE</t>
  </si>
  <si>
    <t>AVANZAR EN LA IMPLEMENTACIÓN  DEL PROGRAMA DE REPOSICIÓN DE INFRAESTRUCTURA DEL SERVICIO DE ACUEDUCTO.</t>
  </si>
  <si>
    <t>METROS LINEALES DE REPOSICIÓN DE RED DE ACUEDUCTO, OBJETO DE REPOSICIÓN</t>
  </si>
  <si>
    <t>2894 ml</t>
  </si>
  <si>
    <t>REPOSICIÓN DE 1000 METROS LINEALES DE RED DEL SISTEMA DE ACUEDUCTO.</t>
  </si>
  <si>
    <t>REPOSICIÓN DE REDES DE ACUEDUCTO</t>
  </si>
  <si>
    <t>REPOSICIÓN DE LOS COMPONENTES DEL SISTEMA DE ALCANTARILLADO</t>
  </si>
  <si>
    <t>AVANZAR EN LA IMPLEMENTACIÓN DEL PROGRAMA DE REPOSICIÓN DE INFRAESTRUCTURA DE ALCANTARILLADO</t>
  </si>
  <si>
    <t>METROS LINEALES DE TUBERÍA DE ALCANTARILLADO QUE SE ENCUENTRE EN MAL ESTADO, OBJETO DE REPOSICIÓN.</t>
  </si>
  <si>
    <t>1000 ml</t>
  </si>
  <si>
    <t>REPONER 2000 METROS LINEALES DE TUBERÍA DE ALCANTARILLADO QUE SE ENCUENTRE EN MAL ESTADO.</t>
  </si>
  <si>
    <t>REPOSICIÓN DE REDES DE ALCANTARILLADO</t>
  </si>
  <si>
    <t>30) AVANZAR EN LA IMPLEMENTACIÓN DEL PROGRAMA DE REPOSICIÓN DE COLECTORES,
INTERCEPTORES Y EMISARIOS FINALES</t>
  </si>
  <si>
    <t>79) REALIZAR REPOSICIÓN DE COLECTORES, INTERCEPTORES Y EMISARIOS FINALES, DE ACUERDO CON LAS PRIORIDADES CONCERTADAS Y ESTABLECIDAS EN PSMV Y SEGÚN IDENTIFICACIÓN Y PRIORIZACIÓN DE OBRAS.</t>
  </si>
  <si>
    <t>REPOSICIÓN DE COLECTORES, INTERCEPTORES Y EMISARIOS FINALES</t>
  </si>
  <si>
    <t>AVANZAR EN LA IMPLEMENTACIÓN DEL PROGRAMA DE REPOSICIÓN DE COLECTORES, INTERCEPTORES Y EMISARIOS FINALES</t>
  </si>
  <si>
    <t>NÚMERO DE COLECTORES CON REPOSICIÓN</t>
  </si>
  <si>
    <t>35ML</t>
  </si>
  <si>
    <t>50ML</t>
  </si>
  <si>
    <t>REPONER TRAMOS DE COLECTORES QUE HAYAN SIDO IDENTIFICADOS Y PROGRAMADOS PARA INTERVENCIÓN EN EL AÑO 2012.</t>
  </si>
  <si>
    <t>REPOSICIÓN DE COMPONENTES TÉCNICOS SISTEMA DE TRATAMIENTO DE AGUAS RESIDUALES -STAR</t>
  </si>
  <si>
    <t>AVANZAR EN LA REPOSICIÓN DE LOS COMPONENTES TÉCNICOS DE LOS SISTEMAS DE TRATAMIENTO DE AGUAS RESIDUALES IMPLEMENTADOS</t>
  </si>
  <si>
    <t xml:space="preserve">NÚMERO DE ACCIONES </t>
  </si>
  <si>
    <t>IDENTIFICAR LAS INVERSIONES O ACCIONES QUE SEAN REQUERIDAS PARA LA REPOSICIÓN DE LOS COMPONENTES TÉCNICOS DE LOS TRATAMIENTO DE AGUAS RESIDUALES TAR IMPLEMENTADOS</t>
  </si>
  <si>
    <t>REPOSICIÓN DE COMPONENTES TECNICO SISTEMA DE TRATAMIENTO DE AGUAS RESIDUALES -STAR-</t>
  </si>
  <si>
    <t>REPOSICIÓN DE COMPONENTES TÉCNICOS ALTERNATIVAS DE SANEAMIENTO RURAL</t>
  </si>
  <si>
    <t>AVANZAR EN LA REPOSICIÓN DE LOS COMPONENTES TÉCNICOS DE LAS ALTERNATIVAS IMPLEMENTADAS PARA SANEAMIENTO RURAL.</t>
  </si>
  <si>
    <t>IDENTIFICAR LAS INVERSIONES O ACCIONES QUE SEAN REQUERIDAS PARA LA REPOSICIÓN DE COMPONENTES TÉCNICOS ALTERNATIVAS DE SANEAMIENTO RURAL</t>
  </si>
  <si>
    <t>REPOSICION DE COMPONENTES TÉCNICOS ALTERNATIVOS DE SANEAMIENTO RURAL</t>
  </si>
  <si>
    <t>REPOSICIÓN DE COMPONENTES TÉCNICOS ALTERNATIVAS NO CONVENCIONALES DE TRATAMIENTO DE AGUAS RESIDUALES -TAR</t>
  </si>
  <si>
    <t>AVANZAR EN LA REPOSICIÓN DE LOS COMPONENTES TÉCNICOS ALTERNATIVOS NO CONVECIONALES DE TRATAMIENTO DE AGUAS RESIDUALES IMPLEMENTADOS</t>
  </si>
  <si>
    <t>IDENTIFICAR LAS INVERSIONES O ACCIONES QUE SEAN REQUERIDAS PARA LA IMPLEMENTACIÓN DE ALTERNATIVAS NO CONVENCIONALES DE TRATAMIENTO DE AGUAS RESIDUALES TAR</t>
  </si>
  <si>
    <t>REPOSICION DE COMPONENTES TÉCNICOS ALTERNATIVOS NO CONVENCIONALES DE TAR</t>
  </si>
  <si>
    <t>31) REALIZAR INVERSIONES EN REHABILITACIÓN DE LA INFRAESTRUCTURA DE LOS SISTEMAS, EN BUSCA DE GARANTIZAR A LOS HABITANTES Y VISITANTES DE ARMENIA, ACCESO CONTINUO A LA PRESTACIÓN DE LOS SERVICIOS PÚBLICOS.</t>
  </si>
  <si>
    <t>REHABILITACIÓN DE INFRAESTRUCTURA DE SERVICIOS PÚBLICOS.</t>
  </si>
  <si>
    <t>80) PONER EN FUNCIONAMIENTO EN UN 100% LOS EQUIPOS DE MEDICIÓN DE CAUDAL.
81) MANTENER EN FUNCIONAMIENTO EL 100% DE LOS CIRCUITOS ELÉCTRICOS DE LA MOTOBOMBA PARA LAVADO DE LOS DESARENADORES.
82) REHABILITAR EL 100% DE LA LOSA DE FONDO DE LA BOCATOMA
83) AVANZAR EN EL DESARROLLO DE ACCIONES DE REVESTIMIENTO DE TRAMOS DE TÚNELES EN LOS SECTORES PRIORIZADOS.</t>
  </si>
  <si>
    <t>REHABILITACIÓN DE LOS COMPONENTES DEL SISTEMA DE  DE CAPTACIÓN Y CONDUCCIÓN DE AGUA CRUDA</t>
  </si>
  <si>
    <t>AVANZAR EN LA IMPLEMENTACIÓN DEL PROGRAMA DE REHABILITACIÓN DE INFRAESTRUCTURA DEL SERVICIO DE ACUEDUCTO</t>
  </si>
  <si>
    <t>PORCENTAJE DE EQUIPOS DE MEDICIÓN DE CAUDAL EN FUNCIONAMIENTO
PORCENTAJE DE LOS CIRCUITOS ELÉCTRICOS DE LA MOTOBOMBA PARA LAVADO DE LOS DESARENADORES EN FUNCIONEMIENTO
PORCENTAJE DE LA LOSA DE FONDO DE LA BOCATOMA REHABILITADA
NÚMERO DE ACCIONES DE REVESTIMIENTO DE TRAMOS DE TÚNELES EN LOS SECTORES PRIORIZADOS REALIZADAS</t>
  </si>
  <si>
    <t xml:space="preserve">PONER EN FUNCIONAMIENTO EN UN 100% LOS EQUIPOS DE MEDICIÓN DE CAUDAL.
MANTENER EN FUNCIONAMIENTO EL 100% DE LOS CIRCUITOS ELÉCTRICOS DE LA MOTOBOMBA PARA LAVADO DE LOS DESARENADORES.
</t>
  </si>
  <si>
    <t>MEJORAMIENTO DE INFRAESTRUCTURA Y EQUIPOS DE CAPTACION Y CONDUCCION DE AGUA CRUDA</t>
  </si>
  <si>
    <t>CULMINAR EN UN 100% LAS ACTIVIDADES DE DRAGADO Y MANTENIMIENTO DE LA SECCIÓN.
REHABILITAR EL 100% DE LA LOSA DE FONDO DE LA BOCATOMA.</t>
  </si>
  <si>
    <t>REHABILITACION BOCATOMA ACTUAL</t>
  </si>
  <si>
    <t>REALIZAR 100 METROS LINEALES DE REVESTIMIENTO EN LOS SECTORES PRIORIZADOS A DICIEMBRE DE 2012.</t>
  </si>
  <si>
    <t>REVESTIMIENTO DE TUNELES DE CONDUCCIÓN DE AGUA CRUDA</t>
  </si>
  <si>
    <t>100ML</t>
  </si>
  <si>
    <t>84) REALIZAR CALIBRACIÓN Y MANTENIMIENTO AL 100% DE LOS EQUIPOS DE MEDICIÓN QUE ASÍ LO REQUIERAN.
85) REHABILITAR EL 100% DE LAS COMPUERTAS DE TODAS LAS OPERACIONES UNITARIAS EN PLANTA DE TRATAMIENTO.
86) REDUCIR LAS PÉRDIDAS INTERNAS.
87) MANTENER EN ÓPTIMAS CONDICIONES LOS SISTEMAS DE DOSIFICACIÓN DE COAGULANTES Y DESINFECTANTES.
88) ADECUAR LOS FILTROS CONVENCIONALES.
89) PONER EN MARCHA EL TANQUE DE CONTACTO DE CLORO.
90) MEJORAR EL ÁREA DE LA SALA DE OPERACIONES.
91) REHABILITAR EL SISTEMA DE INSTRUMENTALIZACIÓN DE LAS UNIDADES DE TRATAMIENTO EN PLANTA.
92) MANTENER EL IRCA PARA CONSUMO HUMANO, A LA SALIDA DE LA PLANTA DE TRATAMIENTO DE AGUA POTABLE, POR DEBAJO DEL 2.0.</t>
  </si>
  <si>
    <t>REHABILITACIÓN DE LOS COMPRONENTES DEL SISTEMA DE PRODUCCIÓN DE AGUA POTABLE</t>
  </si>
  <si>
    <t>PORCENTAJE DE OBRAS DE
REHABILITACIÓN DE LOS
FILTROS CONVENCIONALES
DE LA PLANTA DE
TRATAMIENTO.</t>
  </si>
  <si>
    <t>REALIZAR CALIBRACIÓN Y MANTENIMIENTO AL 100% DE LOS EQUIPOS DE MEDICIÓN QUE ASÍ LO REQUIERAN.
REHABILITAR EL 100% DE LAS COMPUERTAS DE TODAS LAS OPERACIONES UNITARIAS EN PLANTA DE TRATAMIENTO.
REDUCIR LAS PÉRDIDAS INTERNAS EN DOS (2) PUNTOS.
MANTENER EN ÓPTIMAS CONDICIONES LOS SISTEMAS DE DOSIFICACIÓN DE COAGULANTES Y DESINFECTANTES.</t>
  </si>
  <si>
    <t>REHABILITACIÓN DE LOS COMPONENTES TECNICOS DE LA PLANTA DE TRATAMIENTO</t>
  </si>
  <si>
    <t>ADECUAR LOS FILTROS CONVENCIONALES.
PONER EN MARCHA DEL TANQUE DE CONTACTO DE CLORO.
MEJORAR EL ÁREA DE LA SALA DE OPERACIONES.
MANTENER EL IRCA PARA CONSUMO HUMANO, A LA SALIDA DE LA PLANTA DE TRATAMIENTO DE AGUA POTABLE, POR DEBAJO DEL 2.0</t>
  </si>
  <si>
    <t>MEJORAMIENTO DEL SISTEMA PARA PRODUCCIÓN DE AGUA POTABLE</t>
  </si>
  <si>
    <t>93) GARANTIZAR EL SUMINISTRO DE MATERIALES, PERSONAL E INSUMOS REQUERIDOS PARA COORDINAR Y REALIZAR LAS ACCIONES DE REHABILITACIÓN DE REDES QUE PERMITAN MANTENER LA CONTINUIDAD DEL SERVICIO.
94) REALIZAR ACCIONES DE ASEGURAMIENTO DE TAPAS EN RECAMARAS DE VÁLVULAS Y VENTOSAS.
95) REHABILITAR VIADUCTOS Y ESTRUCTURAS ESPECIALES, SEGÚN PRIORIDAD DEL SERVICIO. 
96) IMPLEMENTAR UN PROGRAMA DE RECOLECCIÓN, ALMACENAMIENTO, ELIMINACIÓN Y ENTREGA DE RESIDUOS QUÍMICOS.
97) REALIZAR INSCRIPCIÓN AL PROGRAMA PICCAP.
98) CONTRATAR CAPACITACIÓN EN VALIDACIÓN DE TÉCNICAS BACTERIOLÓGICAS, PARA AMPLIAR EL ALCANCE DEL PROCESO Y MEJORAR SUS TÉCNICAS BACTERIOLÓGICAS.
99) GARANTIZAR EL SUMINISTRO EQUIPOS, MATERIALES, PERSONAL E INSUMOS REQUERIDOS PARA EL MEJORAMIENTO EN EL PROCESO DE LABORATORIO DE ENSAYO DE CALIDAD DE AGUA.
100) ASEGURAR LA CALIBRACIÓN DE EQUIPOS.
101) REALIZAR ADECUACIONES LOCATIVAS.</t>
  </si>
  <si>
    <t>REHABILITACIÓN DE LOS COMPONENTES DEL SISTEMA DEL SISTEMA DE DISTRIBUCIÓN DE AGUA POTABLE</t>
  </si>
  <si>
    <t>% DE DAÑOS ATENDIDOS
% EQUIPOS DE RESPALDO ADQUIRIDOS.
MÉTODOS DE ENSAYO DETERMINADOS EN EL ALCANCE DEL LABORATORIO CALIDAD DE AGUA DEL LABORATORIO VALIDADOS
ADECUACIONES LOCATIVAS EJECUTADAS</t>
  </si>
  <si>
    <t>GARANTIZAR SUMINISTRO DE LOS MATERIALES, PERSONAL E INSUMOS REQUERIDOS PARA COORDINAR Y REALIZAR LAS ACCIONES DE REHABILITACIÓN DE REDES QUE PERMITAN MANTENER LA CONTINUIDAD DEL SERVICIO.
REALIZAR ACCIONES DE ASEGURAMIENTO DE TAPAS DE RECAMARAS DE VÁLVULAS Y VENTOSAS.
REHABILITAR VIADUCTOS Y ESTRUCTURAS ESPECIALES, SEGÚN PRIORIDAD DEL SERVICIO.</t>
  </si>
  <si>
    <t>REHABILITACIÓN DE REDES DE ACUEDUCTO</t>
  </si>
  <si>
    <t xml:space="preserve">IMPLEMENTAR UN PROGRAMA DE RECOLECCIÓN, ALMACENAMIENTO, ELIMINACIÓN Y ENTREGA DE RESIDUOS QUÍMICOS.
REALIZAR LA INSCRIPCIÓN AL PROGRAMA PICCAP.
CONTRATAR CAPACITACIÓN EN VALIDACIÓN DE TÉCNICAS BACTERIOLÓGICAS, PARA AMPLIAR EL ALCANCE DEL PROCESO Y MEJORAR SUS TÉCNICAS BACTERIOLÓGICAS.
GARANTIZAR EL SUMINISTRO DE LOS EQUIPOS, MATERIALES, PERSONAL E INSUMOS REQUERIDOS.
ASEGURAR LA CALIBRACIÓN DE EQUIPOS.
REALIZAR ADECUACIONES LOCATIVAS.
</t>
  </si>
  <si>
    <t>MEJORAMIENTO DEL PROCESO DE LABORATORIO DE CALIDAD DE AGUA</t>
  </si>
  <si>
    <t>REHABILITACIÓN DE LOS COMPONENTES DEL SISTEMA DE ALCANTARILLADO</t>
  </si>
  <si>
    <t>AVANZAR EN LA IMPLEMENTACIÓN DEL PROGRAMA DE REHABILITACIÓN DE INFRAESTRUCTURA DEL SERVICIO DE ALCANTARILLADO</t>
  </si>
  <si>
    <t xml:space="preserve">Garantizar el suministro de los materiales, personal e insumos requeridos para coordinar y realizar las acciones de rehabilitación de redes que permitan mantener la prestación del servicio.
Realizar acciones de mantenimiento de la maquinaria y equipos requeridos para la operación del servicio.
Adecuar el carro – cámara Quest.
Rehabilitación de Redes de Alcantarillado en diferentes sectores de la ciudad.
</t>
  </si>
  <si>
    <t>REHABILITACIÓN DE REDES DE ALCANTARILLADO</t>
  </si>
  <si>
    <t>102) REALIZAR LA REHABILITACIÓN DE TRAMOS DE  COLECTORES, INTERCEPTORES O EMISARIOS FINALES,  SEGÚN IDENTIFICACIÓN Y PRIORIZACIÓN DE OBRAS</t>
  </si>
  <si>
    <t>REHABILITACIÓN DE COLECTORES, INTERCEPTORES Y EMISARIOS FINALES</t>
  </si>
  <si>
    <t xml:space="preserve">AVANZAR EN LA IMPLEMENTACIÓN
DEL PROGRAMA DE REHABILITACIÓN DE COLECTORES ZONA OCCIDENTAL
</t>
  </si>
  <si>
    <t>TRAMOS DE COLECTORES IDENTIFICADOS PARA INTERVENCIÓN.</t>
  </si>
  <si>
    <t>48ML</t>
  </si>
  <si>
    <t>108,3ML</t>
  </si>
  <si>
    <t>Rehabilitar tramos de colectores identificados para intervención en el 2012.</t>
  </si>
  <si>
    <t>REHABILITACIÓN DE COLECTORES DE  ZONA OCCIDENTAL DE LA CIUDAD</t>
  </si>
  <si>
    <t>103) REHABILITAR LOS COMPONENTES TÉCNICOS DE LOS SISTEMAS DE TRATAMIENTO DE AGUAS RESIDUALES-STAR</t>
  </si>
  <si>
    <t>REHABILITACIÓN DE COMPONENTES TÉCNICOS SISTEMA DE TRATAMIENTO DE AGUAS RESIDUALES - STAR</t>
  </si>
  <si>
    <t>COMPONENTES TECNICOS - SISTEMAS DE TRATAMIENTO REHABILITADOS.</t>
  </si>
  <si>
    <t>Planificar y rediseñar los sistemas de tratamiento evaluados y programados en la ciudad.</t>
  </si>
  <si>
    <t>REHABILITACIÓN DE LOS COMPONENTES TÉCNICOS DE SISTEMAS DE TRATAMIENTO</t>
  </si>
  <si>
    <t>104) REHABILITAR COMPONENTES TÉCNICOS DE  ALTERNATIVAS NO CONVENCIONALES DE TRATAMIENTO DE AGUAS RESIDUALES – TAR</t>
  </si>
  <si>
    <t>REHABILITACIÓN DE COMPONENTES TÉCNICOS ALTERNATIVAS NO CONVENCIONALES TAR</t>
  </si>
  <si>
    <t>AVANZAR EN LA REHABILITACIÓN DE LOS COMPONENTES TÉCNICOS DE ALTERNATIVAS NO CONVENCIONALES DE TRATAMIENTO DE AGUAS RESIDUALES.</t>
  </si>
  <si>
    <t>COMPONENTES TÉCNICOS DE ALTERNATIVAS NO CONVENCIONALES DE TRATAMIENTO DE AGUAS RESIDUALES REHABILITADOS.</t>
  </si>
  <si>
    <t>Identificar las inversiones o acciones que sean requeridas para la implementación de Alternativas No Convencionales de Tratamiento de Aguas Residuales TAR</t>
  </si>
  <si>
    <t>32) AVANZAR EN LA CONSTRUCCIÓN DE UNA CULTURA DE PREVENCIÓN Y CONSOLIDACIÓN DE INFRAESTRUCTURA DE CONTINGENCIA, QUE PERMITA MINIMIZAR LA VULNERABILIDAD DE LOS SISTEMAS DE ACUEDUCTO Y ALCANTARILLADO, Y EL RIESGO PARA LA PRESTACIÓN DE LOS SERVICIOS.</t>
  </si>
  <si>
    <t>CONTINGENCIA Y GESTIÓN DEL RIESGO  DE LOS SERVICIOS PÚBLICOS</t>
  </si>
  <si>
    <t>105) FORMULAR E IMPLEMENTAR LOS PLANES DE CONTINGENCIA PARA LA PRESTACIÓN DE LOS SERVICIOS</t>
  </si>
  <si>
    <t>IMPLEMENTACIÓN Y MANTENIMIENTO DE PLANES DE CONTINGENCIA</t>
  </si>
  <si>
    <t>AVANZAR EN LA IDENTIFICACIÓN DE ALTERNATIVAS DE CONTINGENCIA QUE  PERMITAN MITIGAR EL RIESGO DE LOS SISTEMAS DE ACUEDUCTO Y ALCANTARILLADO DEL MUNICIPIO DE ARMENIA.</t>
  </si>
  <si>
    <t>PLANES DE CONTINGENCIA PARA LA PRESTACIÓN DE LOS SERVICIOS FORMULADOS E IMPLEMENTADOS.</t>
  </si>
  <si>
    <t>Un (1) plan de trabajo y metodología para realizar el diagnóstico de vulnerabilidad y el riesgo de los sistemas.
Evaluar las condiciones externas de los sistemas, en función de los criterios de vulnerabilidad y riesgo de los mismos.
Elaborar un programa y plan de contingencia utilizando como herramienta el análisis de vulnerabilidad y el riesgo.</t>
  </si>
  <si>
    <t>ANÁLISIS DE LA VULNERABILIDAD Y EL RIESGO EN LOS SISTEMAS DE ACUEDUCTO Y ALCANTARILLADO</t>
  </si>
  <si>
    <t>106) ESTACIÓN DE BOMBEO DE AGUA CRUDA (CAPTACIÓN DE CONTINGENCIA PARA EL SUMINISTRO DE AGUA A LA PLANTA DE TRATAMIENTO), EN EJECUCIÓN</t>
  </si>
  <si>
    <t>CONSTRUCCIÓN DE INFRAESTRUCTURA DE CONTINGENCIA PARA EL ACUEDUCTO DE ARMENIA</t>
  </si>
  <si>
    <t xml:space="preserve">AVANZAR EN LA IDENTIFICACIÓN DE ALTERNATIVAS DE CONTINGENCIA QUE  PERMITAN MITIGAR EL RIESGO DE LOS SISTEMAS DE ACUEDUCTO Y ALCANTARILLADO DEL MUNICIPIO DE ARMENIA
</t>
  </si>
  <si>
    <t>ESTACIÓN DE BOMBEO DE AGUA CRUDA (CAPTACIÓN DE CONTINGENCIA PARA EL SUMINISTRO DE AGUA A LA PLANTA DE TRATAMIENTO), PUESTA EN MARCHA.</t>
  </si>
  <si>
    <t xml:space="preserve">Poner en marcha la Estación de Bombeo de Agua Cruda (Captación de Contingencia para el suministro de agua a la Planta de Tratamiento).
Realizar la gestión externa del proyecto de establecimiento de dos pozos profundos para el suministro de agua potable a la línea vital, por contingencia sobre fuentes superficiales
</t>
  </si>
  <si>
    <t>107) CONSTRUIR INFRAESTRUCTURA DE CONTINGENCIA PARA EL ALCANTARILLADO DE ARMENIA</t>
  </si>
  <si>
    <t>CONSTRUCCIÓN DE INFRAESTRUCTURA DE CONTINGENCIA PARA EL ALCANTARILLADO DE ARMENIA</t>
  </si>
  <si>
    <t>INTERVENCIONES EN LA INFRAESTRUCTURA DE CONTINGENCIA PARA EL ALCANTARILLADO DE ARMENIA CONSTRUIDAS.</t>
  </si>
  <si>
    <t>Realizar los estudios y diseños de infraestructura de la  Quebrada la Víbora, para planes de contingencia</t>
  </si>
  <si>
    <t>108) GENERAR CULTURA ORIENTADA A LA PREVENCIÓN DEL RIESGO Y LA ATENCIÓN DE EMERGENCIAS EN LA PRESTACIÓN DEL SERVICIO DE ACUEDUCTO Y ALCANTARILLADO</t>
  </si>
  <si>
    <t>CULTURA PARA LA PREVENCIÓN DEL RIESGO Y LA ATENCIÓN DE EMERGENCIAS</t>
  </si>
  <si>
    <t>AVANZAR  EN LA GENERACIÓN DE CULTURA PARA LA PREVENCIÓN DEL RIESGO Y LA ATENCIÓN DE EMERGENCIAS</t>
  </si>
  <si>
    <t>PROGRAMA CULTURA DE LA PREVENCIÓN DEL RIESGO Y LA ATENCIÓN DE EMERGENCIAS EN LA PRESTACIÓN DEL SERVICIO DE ACUEDUCTO Y ALCANTARILLADO, IMPLEMENTADA.</t>
  </si>
  <si>
    <t>Avanzar en la generación de una cultura orientada a la prevención del riesgo y la atención de emergencias en la prestación del servicio de acueducto.
Avanzar en la generación de una cultura orientada a la prevención del riesgo y la atención de emergencias en la prestación del servicio de alcantarillado.</t>
  </si>
  <si>
    <t>MANEJO INTEGRAL DE MICROCUENCAS URBANAS</t>
  </si>
  <si>
    <t>109) MITIGAR IMPACTOS AMBIENTALES EN EL RECURSO HÍDRICO Y ECOSISTEMAS ASOCIADOS.</t>
  </si>
  <si>
    <t>MANEJO INTEGRAL DE DRENAJES URBANOS</t>
  </si>
  <si>
    <t>REALIZAR LA MITIGACIÓN DE IMPACTOS AMBIENTALES EN EL RECURSO HÍDRICO Y ECOSISTEMAS ASOCIADOS, EN LAS MICROCUENCAS ESPECIALES</t>
  </si>
  <si>
    <t>NÚMERO DE DRENAJES URBANOS INTERVENIDOS EN LA MINIMIZACIÓN DEL IMPACTO AMBIENTAL.</t>
  </si>
  <si>
    <t xml:space="preserve">Identificar las inversiones o acciones que sean requeridas para la mitigación de impactos ambientales en el recurso hídrico y ecosistemas asociados.
Reformular y Ajustar, en consenso con la CRQ, las Metas de Descontaminación de Aguas Residuales.
</t>
  </si>
  <si>
    <t>110) REALIZAR MONITOREO DE CALIDAD DEL AGUA EN LAS FUENTES RECEPTORAS, PROCESADORAS Y DE DISTRIBUCIÓN.</t>
  </si>
  <si>
    <t>MONITOREO Y CONTROL DE LA CALIDAD DEL AGUA EN LAS FUENTES RECEPTORAS</t>
  </si>
  <si>
    <t xml:space="preserve">AVANZAR EN LA IMPLEMENTACIÓN DEL SISTEMA DE MONITOREO
(CONTROL DE LA CALIDAD Y AFOROS DE CAUDALES) DEL AGUA EN LAS FUENTES RECEPTORAS.
</t>
  </si>
  <si>
    <t>FUENTES RECEPTORAS , PROCESADORAS Y DE DISTRIBUCIÓN IDENTIFICADAS Y MONITOREADAS PARA MEJORAR LA CALIDAD DE AGUA POTABLE DEL MUNCIPIO DE ARMENIA.</t>
  </si>
  <si>
    <t xml:space="preserve">Identificar y monitorear las fuentes receptoras de vertimientos de aguas residuales, de interés.
</t>
  </si>
  <si>
    <t>IMPLEMENTACIÓN DEL SISTEMA DE MONITOREO (CONTROL DE CALIDAD Y AFORO DE CAUDALES) DEL AGUA EN LAS FUENTES RECEPTORAS</t>
  </si>
  <si>
    <t>111) PRIORIZAR EL MANEJO INTEGRAL DE MICROCUENCAS</t>
  </si>
  <si>
    <t>NÚMERO DE MICROCUENCAS INTERVENIDAS.</t>
  </si>
  <si>
    <t xml:space="preserve">Monitorear y Controlar los vertimientos y fuentes superficiales receptoras, de interés, en el área urbana de Armenia.
</t>
  </si>
  <si>
    <t>MANEJO INTEGRAL DE MICROCUENCAS PRIORIZADAS</t>
  </si>
  <si>
    <t>33) ELABORAR UN PLAN MAESTRO DE ACUEDUCTO Y ALCANTARILLADO QUE ORIENTE CON CRITERIOS DE SOSTENIBILIDAD EL DESARROLLO DE LOS SERVICIOS.</t>
  </si>
  <si>
    <t>PLANEACIÓN TÉCNICA PARA EL DESARROLLO DE LOS SERVICIOS PÚBLICOS</t>
  </si>
  <si>
    <t>112) REALIZAR LA INVESTIGACIÓN, LEVANTAMIENTO Y VALIDACIÓN DE LAS REDES DE ACUEDUCTO Y ALCANTARILLADO.</t>
  </si>
  <si>
    <t>CATASTRO DE REDES DE ACUEDUCTO Y ALCANTARILLADO</t>
  </si>
  <si>
    <t xml:space="preserve">ELABORAR EL PLAN MAESTRO DE ACUEDUCTO Y
ALCANTARILLADO QUE ORIENTE CON CRITERIOS DE SOSTENIBILIDAD EL DESARROLLO DE LOS SERVICIOS.
</t>
  </si>
  <si>
    <t>% DE REDES DE ACUEDUCTO, INVESTIGADAS, LEVANTADAS, DIGITALIZADAS Y VALIDADAS.
COMPONENTES DEL SISTEMA DE ACUEDUCTO, CON DESCRIPCIÓN DETALLADA</t>
  </si>
  <si>
    <t xml:space="preserve">Realizar la investigación, levantamiento, digitalización y validación de las redes de acueducto, hasta alcanzar el 80% del sistema.
Descripción detallada de los componentes del sistema de acueducto
</t>
  </si>
  <si>
    <t>113) DIGITALIZAR LAS REDES DE ACUEDUCTO Y ALCANTARILLADO.
114) INCORPORAR A SIG LA  INFORMACIÓN DE REPOSICIONES, REHABILITACIONES Y EXPANSIONES REALIZADAS EN LOS SERVICIOS.</t>
  </si>
  <si>
    <t>SISTEMA DE INFORMACIÓN GEOGRÁFICO - SIG</t>
  </si>
  <si>
    <t>% DE REDES DE ACUEDUCTO, DIGITALIZADAS Y VALIDADAS.
REPOSICIONES, REHABILITACIONES Y EXPANSIONES, CON INFORMACIÓN EN SIG.</t>
  </si>
  <si>
    <t>Digitalizar y validar, hasta alcanzar el 80% de redes de acueducto.
Contar con la información de reposiciones, rehabilitaciones y expansiones en SIG.</t>
  </si>
  <si>
    <t>IMPLEMENTACIÓN DEL SISTEMA DE INFORMACIÓN GEOGRÁFICO - SIG</t>
  </si>
  <si>
    <t xml:space="preserve">115) INGRESAR Y VALIDAR EN SIG LA FICHA CATASTRAL DE LOS USUARIOS.
116) MANTENER ACTUALIZADOS Y PUBLICADOS INTERNAMENTE, LOS MAPAS DE LOS SERVICIOS.
</t>
  </si>
  <si>
    <t>FICHA CATASTRAL DE LOS USUARIOS, INGRESADA Y VALIDADA EN SIG.
MAPAS DE LOS SERVICIOS, ACTUALIZADOS Y PUBLICADOS EN INTRANET.</t>
  </si>
  <si>
    <t xml:space="preserve">
97.8% de la ficha catastral de los usuarios ingresada y validada en SIG.
Publicar en intranet los mapas actualizados de los servicios
</t>
  </si>
  <si>
    <t>FORTALECIMIENTO TÉCNICO Y OPERATIVO DEL SIG</t>
  </si>
  <si>
    <t>117) MODELAR LA RED MATRIZ DE ACUEDUCTO Y ALCANTARILLADO.</t>
  </si>
  <si>
    <t>MODELACIÓN HIDRÁULICA DEL SISTEMA DE ACUEDUCTO</t>
  </si>
  <si>
    <t>% DE RED MATRIZ DE DISTRIBUCIÓN Y RECEPCIÓN MODELADAS.</t>
  </si>
  <si>
    <t>Alcanzar el 80% de la red matriz de distribución modelada a Diciembre de 2012.</t>
  </si>
  <si>
    <t>MODELACIÓN HIDRÁULICA DE LA RED MATRIZ DE DISTRIBUCIÓN</t>
  </si>
  <si>
    <t>118) MODELAR LA RED MATRIZ DE ACUEDUCTO Y ALCANTARILLADO.</t>
  </si>
  <si>
    <t>INFORMACIÓN DE CALIDAD DE AGUA, APLICADA, RECOPILADA ANALIZADA Y PROCESADA EN EL MODELO.</t>
  </si>
  <si>
    <t>Aplicar, recopilar, analizar y procesar la información de calidad de agua, en el modelo.</t>
  </si>
  <si>
    <t>MODELACIÓN DE LA CALIDAD DEL AGUA</t>
  </si>
  <si>
    <t>119) ACTUALIZAR, FORMALIZAR Y SOCIALIZAR NORMAS TÉCNICAS DE DISEÑO HIDRÁULICO Y CONSTRUCCIÓN EN EL MARCO DEL PMAA
120)  REALIZAR REVISIÓN DE LOS PROYECTOS HIDROSANITARIOS RECIBIDOS, DE ACUERDO A REQUERIMIENTOS DE AMPLIACIÓN DE LA INFRAESTRUCTURA EXISTENTE
121) REALIZAR LOS DISEÑOS PROGRAMADOS, ACORDES   A LAS NECESIDADES DE AMPLIACIÓN DE COBERTURA Y MEJORA DE LA INFRAESTRUCTURA EXISTENTE, DEFINIDOS POR LA EMPRESA</t>
  </si>
  <si>
    <t>INGENIERÍA DE DETALLE PARA EL DESARROLLO DEL SERVICIO DE ACUEDUCTO</t>
  </si>
  <si>
    <t>NORMAS TÉCNICAS DE DISEÑO HIDRÁULICO Y CONSTRUCCIÓN EN EL MARCO DEL PMAA, ACTUALIZADAS, FORMALIZADAS Y SOCIALIZADAS.
CRITERIOS PARA QUE CADA PROYECTO SE CONSTRUYA CONFORME A LA NORMATIVIDAD COLOMBIANA Y LAS NORMAS DE EPA ESP, ESTABLECIDOS.</t>
  </si>
  <si>
    <t>Actualizar, formalizar y socializar normas técnicas de diseño hidráulico y construcción en el marco del PMAA.</t>
  </si>
  <si>
    <t>FORMULACIÓN, ELABORACIÓN, SOCIALIZACIÓN E IMPLEMENTACIÓN DE LAS NORMAS TÉCNICAS PARA EL DESARROLLO DEL PMAA.</t>
  </si>
  <si>
    <t>PROYECTOS HIDROSANITARIOS RECIBIDOS, REVISADOS, DE ACUERDO CON LOS REQUERIMIENTOS DE AMPLIACIÓN DE LA INFRAESTRUCTURA EXISTENTE.
CRITERIOS PARA QUE CADA PROYECTO CUENTE CON UN SISTEMA CONTRA INCENDIOS, ESTABLECIDOS.</t>
  </si>
  <si>
    <t>Realizar el 100% de la revisión de los proyectos hidrosanitarios recibidos, de acuerdo con los requerimientos de ampliación de la infraestructura existente.</t>
  </si>
  <si>
    <t>REVISIÓN DE PROYECTOS HIDROSANITARIOS.</t>
  </si>
  <si>
    <t>DISEÑOS PROGRAMADOS, REALIZADOS.
SOLUCIONES TÉCNICAS ACORDES A LA NORMATIVIDAD VIGENTE EN DISEÑO DE REDES DE ACUEDUCTO, ESTABLECIDOS.
SOLUCIONES PARA PROBLEMAS EN DAÑOS EN REDES O EXPANSIÓN DE LAS MISMAS, GENERADAS.</t>
  </si>
  <si>
    <t>90%
0</t>
  </si>
  <si>
    <t xml:space="preserve">Realizar el 100% de los diseños programados, de acuerdo con las necesidades de ampliación de cobertura y mejoramiento de la infraestructura existente, definidos por la Empresa.
Establecer soluciones técnicas acordes a la normatividad vigente en diseño de redes de alcantarillado.
Generar soluciones para problemas en daños en redes o expansión de las mismas.
</t>
  </si>
  <si>
    <t>ESTUDIOS Y DISEÑOS PARA LA EXPANSIÓN DE LOS SISTEMAS DE ACUEDUCTO Y ALCANTARILLADO</t>
  </si>
  <si>
    <t>GESTIÓN INTEGRAL DE LOS RESIDUOS SÓLIDOS COMO OPORTUNIDAD DE VIDA</t>
  </si>
  <si>
    <t xml:space="preserve">35) IMPLEMENTAR Y FORTALECER EL PLAN DE GESTIÓN INTEGRAL DE RESIDUOS SÓLIDOS </t>
  </si>
  <si>
    <t>DESARROLLO INSTITUCIONAL</t>
  </si>
  <si>
    <t>123) PLAN DE GESTIÓN INTEGRAL DE RESIDUOS SÓLIDOS FORTALECIDO E IMPLEMENTADO</t>
  </si>
  <si>
    <t>GESTIÓN INSTITUCIONAL</t>
  </si>
  <si>
    <t xml:space="preserve">LOGRAR EL DESARROLLO
INSTITUCIONAL DE LA EMPRESA RESPONSABLE DE LA PRESTACIÓN DEL SERVICIO
</t>
  </si>
  <si>
    <t>PLAN DE GESTIÓN INTEGRAL DE RESIDUOS SÓLIDOS FORTALECIDO E IMPLEMENTADO</t>
  </si>
  <si>
    <t>Participar de manera permanente en las mesas de trabajo del Comité de Residuos Municipal, que sean convocadas por la Secretaría de Salud Municipal.
Participar en el desarrollo de acciones asociadas a la implementación del Comparendo Ambiental en el Municipio de Armenia.
Implementar programas de Manejo Integral de Residuos Sólidos, articulados al PRAES, en instituciones educativas del municipio.
Realizar los procesos de articulación requeridos para la operación del Nodo de Desarrollo Institucional - Comité de Gestión ambiental de EPA ESP, en aspectos asociados a la Gestión Integral de Residuos Sólidos.
Promover el desarrollo de convenios, con actores de interés para el desarrollo de las distintas líneas de actuación previstas en el PGIRS.</t>
  </si>
  <si>
    <t>MANTENIMIENTO DEL PROYECTO DE GESTIÓN INSTITUCIONAL</t>
  </si>
  <si>
    <t>36) RECUPERAR LA  INFORMACIÓN Y CONOCIMIENTO HISTÓRICO DEL SERVICIO DE ASEO.</t>
  </si>
  <si>
    <t>124) RECUPERAR LA INFORMACIÓN Y CONOCIMIENTO HISTÓRICO DEL SERVICIO DE ASEO.</t>
  </si>
  <si>
    <t>RECUPERACIÓN DE LA INFORMACIÓN Y CONOCIMIENTO HISTÓRICO DEL SERVICIO DE ASEO</t>
  </si>
  <si>
    <t>ESTABLECER Y FORMALIZAR PROCESOS Y PROCEDIMIENTOS QUE PERMITAN UNA MAYOR EFICIENCIA EN EL MANEJO DEL SERVICIO, CONSERVAR O RESTAURAR EL ESTATUS COMO EMPRESA RESPONSABLE DEL SERVICIO Y MANTENER LA AUTONOMÍA Y EL CONOCIMIENTO SOBRE LA OPERACIÓN DEL SERVICIO.</t>
  </si>
  <si>
    <t>INFORME SOBRE LA RECUPERACIÓN DE LA INFORMACIÓN Y CONOCIMIENTO HISTÓRICO DEL SERVICIO DE ASEO.</t>
  </si>
  <si>
    <t>Recopilar la información mensual, sobre la operación del servicio de aseo.
Actualizar, de manera mensual, la información respecto de las variables clave de seguimiento y control a la operación del servicio de aseo.
Mantener operando el sistema de
Indicadores implementado para el monitoreo a la prestación del Servicio Público Domiciliario de Aseo.</t>
  </si>
  <si>
    <t>RECUPERACIÓN DE LA INFORMACIÓN Y CONOCIMIENTO HISTÓRICO DEL SERVICIO DE ASEO.</t>
  </si>
  <si>
    <t>37)  FORTALECER ORGANIZACIONALMENTE LA EMPRESA RESPONSABLE DE LA PRESTACIÓN DEL SERVICIO DE ASEO.</t>
  </si>
  <si>
    <t>125) DESARROLLAR LAS ACTUACIONES DE FORTALECIMIENTO DEL ÁREA COMERCIAL, ASOCIADAS A LA EXPLORACIÓN DEL MERCADO POTENCIAL DE EPA ESP PARA LA PRESTACIÓN DEL SERVICIO DE ASEO Y SU PERMANENTE EXPANSIÓN EN EL ÁREA DE OPERACIÓN DEL MISMO</t>
  </si>
  <si>
    <t>FORTALECIMIENTO DE LA ESTRUCTURA ORGANIZACIONAL DE LA EMPRESA RESPONSABLE DE LA PRESTACIÓN DEL SERVICIO DE ASEO.</t>
  </si>
  <si>
    <t>DESARROLLAR LAS ÁREAS DE GESTIÓN DE LA EMPRESA Y LOS SISTEMAS Y SUBSISTEMAS QUE SOPORTAN SU ESTRUCTURA.</t>
  </si>
  <si>
    <t>% DE COBERTURA DE SERVICIOS PÚBLICOS</t>
  </si>
  <si>
    <t>Desarrollar las actuaciones de fortalecimiento del área comercial, asociadas a la exploración del mercado potencial de EPA ESP para la prestación del servicio de aseo y su permanente expansión en el área de operación del mismo.</t>
  </si>
  <si>
    <t>EXPLORACIÓN DEL MERCADO POTENCIAL DE EPA PARA LA PRESTACIÓN DEL SERVICIO DE ASEO</t>
  </si>
  <si>
    <t>ACTUACIONES DE FORTALECIMIENTO DEL ÁREA COMERCIAL, ASOCIADAS A LA EXPLORACIÓN DEL MERCADO POTENCIAL DE EPA ESP, DESARROLLADAS.</t>
  </si>
  <si>
    <t>Número de informes mensuales de  presentados.
Acciones de fortalecimiento de la capacidad gerencial de EPA ESP.</t>
  </si>
  <si>
    <t>FORTALECIMIENTO TÉCNICO, OPERATIVO, ADMINISTRATIVO, FINANCIERO, COMERCIAL Y GERENCIAL DE EPA ESP</t>
  </si>
  <si>
    <t xml:space="preserve">FORTALECIMIENTO DE LAS RELACIONES USUARIO - EMPRESA </t>
  </si>
  <si>
    <t>126) REALIZAR ACCIONES DE SEGUIMIENTO Y CONTROL A LA OPERACIÓN DE LOS PROCEDIMIENTOS ESTABLECIDOS PARA LA ATENCIÓN A PQR`S Y ATENCIÓN A LOS USUARIOS DEL SERVICIO DE ASEO</t>
  </si>
  <si>
    <t>FORTALECIMIENTO DE LAS OFICINAS DE PQR'S Y ATENCIÓN AL USUARIO</t>
  </si>
  <si>
    <t xml:space="preserve">FORMALIZAR Y ARTICULAR LOS
PROCEDIMIENTOS DE ATENCIÓN AL USUARIO PARA MEJORAR LA EFECTIVIDAD EN LA ATENCIÓN Y CORRECCIÓN DE LAS INCONFORMIDADES
</t>
  </si>
  <si>
    <t>ACCIONES DE SEGUIMIENTO Y CONTROL A LOS PROCEDIMIENTOS DE ATENCIÓN  A PQR`S Y ATENCIÓN A LOS USUARIOS DEL SERVICIO DE ASEO, REALIZADAS.</t>
  </si>
  <si>
    <t>Realizar acciones de seguimiento y control a la operación de los procedimientos establecidos para la
atención a PQR`s y Atención a los
Usuarios del Servicio de Aseo.</t>
  </si>
  <si>
    <t>FORTALECIMIENTO DE LAS OFICINAS DE PQR´S Y ATENCIÓN AL USUARIO.</t>
  </si>
  <si>
    <t>127) REDISEÑAR EL CONTENIDO E INFORMACIÓN DEL MANUAL DEL USUARIO DEL SERVICIO DE ASEO, PARA EMISIÓN Y PUBLICACIÓN POR PARTE DE EPA ESP</t>
  </si>
  <si>
    <t>PROMOCIÓN DEL SERVICIO DE ASEO</t>
  </si>
  <si>
    <t xml:space="preserve">IMPLEMENTAR UN
SISTEMA DE
COMUNICACIÓN,
DIFUSIÓN Y
PROMOCIÓN DE LAS
CONDICIONES DEL
SERVICIO PÚBLICO
DOMICILIARIO DE
ASEO EN EL
MUNICIPIO DE
ARMENIA
</t>
  </si>
  <si>
    <t xml:space="preserve">MANUAL DEL USUARIO DEL SERVICIO DE ASEO, REDISEÑADO PARA EMISIÓN Y PUBLICACIÓN POR PARTE DE EPA ESP.
JORNADAS DE PROMOCIÓN DE LAS CONDICIONES DE OPERACIÓN DEL SERVICIO DE ASEO, CONCERTADAS, QUE HA SIDO DESARROLLADA.
JORNADAS ESPECIALES DE PROMOCIÓN DE LAS CONDICIONES DEL SERVICIO, ATENCIÓN DE LAS QUEJAS, RECLAMACIONES O PETICIONES, REALIZADAS.
</t>
  </si>
  <si>
    <t>Rediseñar el contenido e información del Manual del Usuario del Servicio de Aseo, para emisión y publicación por parte de EPA ESP.
Desarrollar las jornadas de promoción de las condiciones de operación del servicio de aseo, que sean concertadas con actores sociales, comunitarios y de interés, por parte de la Entidad, utilizando los medios pedagógicos y de socialización desarrollados por EPA ESP.
Realizar jornadas especiales de promoción de las condiciones del servicio, atención de las quejas, reclamaciones o peticiones que se presenten a la Entidad, por continuidad o calidad del servicio.</t>
  </si>
  <si>
    <t>PROMOCIÓN DEL SERVICIO DE ASEO.</t>
  </si>
  <si>
    <t xml:space="preserve">128) DESARROLLAR PROCESOS DE FORMACIÓN, CAPACITACIÓN O SENSIBILIZACIÓN, DIRIGIDOS A FORTALECER LAS CAPACIDADES DE LOS COMITÉS DE VIGILANCIA Y CONTROL SOCIAL Y DEMÁS LÍDERES COMUNITARIOS
</t>
  </si>
  <si>
    <t>FORTALECIMIENTO DE LA VEEDURÍA CIUDADANA</t>
  </si>
  <si>
    <t xml:space="preserve">NÚMERO DE ACTUALIZACIONES DE LA BASE DE DATOS DE ACTORES DE COMITÉ DE VIGILANCIA Y CONTROL SOCIAL Y VOCALES DE CONTROL, REALIZADAS.
PROCESOS DE FORMACIÓN, CAPACITACIÓN O SENSIBILIZACIÓN, DIRIGIDOS A FORTALECER LAS CAPACIDADES DE LOS COMITÉS DE VIGILANCIA Y CONTROL SOCIAL Y DEMÁS LÍDERES COMUNITARIOS, DESARROLLADOS
</t>
  </si>
  <si>
    <t>Realización de actualizaciones de la
base de datos de los Actores de Comité de Vigilancia y Control Social y
Vocales de Control del Municipio de Armenia.
Desarrollo de procesos de formación, capacitación o sensibilización, dirigidos a fortalecer las capacidades de los Comités de Vigilancia y Control Social y demás líderes comunitarios</t>
  </si>
  <si>
    <t>FORTALECIMIENTO DE LA VEEDURÍA CIUDADANA.</t>
  </si>
  <si>
    <t>38) GARANTIZAR LA APROPIADA DISPOSICIÓN FINAL DE LOS RESIDUOS SÓLIDOS GENERADOS POR EL MUNICIPIO DE ARMENIA.</t>
  </si>
  <si>
    <t>RECUPERACIÓN, APROVECHAMIENTO Y DISPOSICIÓN FINAL DE RESIDUOS SÓLIDOS</t>
  </si>
  <si>
    <t>129) DESARROLLAR LAS ACCIONES DE MONITOREO, CIERRE Y USO FINAL PROYECTADAS PARA EL PARQUE DE LOS SUEÑOS
 REALIZAR BRIGADAS DE ASEO Y MANTENIMIENTO DE LA INFRAESTRUCTURA DEL PARQUE DE LOS SUEÑOS</t>
  </si>
  <si>
    <t>CIERRE Y USO FINAL DE LOS SITIOS UTILIZADOS PARA LA DISPOSICIÓN FINAL Y APROVECHAMIENTO DE LOS RSM DE ARMENIA</t>
  </si>
  <si>
    <t xml:space="preserve">REALIZAR EL CIERRE
DEL RELLENO DEL
PARAÍSO Y CONSTRUIR
EL PARQUE DE LOS
SUEÑOS COMO USO
FINAL DEL SITIO
</t>
  </si>
  <si>
    <t>ACCIONES DE MONITOREO, CIERRE Y USO FINAL PROYECTADAS PARA EL PARQUE DE LOS SUEÑOS, DESARROLLADAS.
BRIGADAS DE ASEO, PARA EL MANTENIMIENTO DE LA INFRAESTRUCTURA DEL PARQUE DE LOS SUEÑOS, DESARROLLADAS.</t>
  </si>
  <si>
    <t>Desarrollar las acciones de monitoreo, cierre y uso final proyectadas para el Parque de los Sueños.
Realizar campañas de sensibilización en el entorno, para la preservar las instalaciones del Parque.
Realizar brigadas de aseo, para el mantenimiento de la infraestructura del Parque de los Sueños.</t>
  </si>
  <si>
    <t>CIERRE Y USO FINAL DE LOS SITIOS UTILIZADOS PARA LA DISPOSICIÓN FINAL Y APROVECHAMIENTO DE LOS RESIDUOS SÓLIDOS MUNICIPALES DE ARMENIA.</t>
  </si>
  <si>
    <t>130) REALIZAR UNA DISPOSICIÓN ADECUADA DE LOS RESIDUOS RECOLECTADOS, QUE NO SEAN OBJETO DE APROVECHAMIENTO EN EL MUNICIPIO DE ARMENIA, EN SITIO DE DISPOSICIÓN FINAL</t>
  </si>
  <si>
    <t>DISPOSICIÓN FINAL DE RESIDUOS SÓLIDOS</t>
  </si>
  <si>
    <t>GENERAR LAS CONDICIONES PARA QUE SE GARANTICE LA APROPIADA DISPOSICIÓN FINAL DE LOS RESIDUOS SÓLIDOS GENERADOS POR EL MUNICIPIO DE ARMENIA</t>
  </si>
  <si>
    <t>RESIDUOS SÓLIDOS RECOLECTADO EN EL MUNICIPIO DE ARMENIA, CON DISPOSICIÓN FINAL APROPIADA.</t>
  </si>
  <si>
    <t>Disponer el 100% de los residuos recolectados en el municipio de Armenia en sitio de disposición final adecuado.
Estructurar proyectos de alternativas de disposición final de residuos sólidos, bien sea tradicionales o aplicando nuevas tecnologías validadas en el sector.</t>
  </si>
  <si>
    <t>131) CONTRIBUIR AL FORTALECIMIENTO EMPRESARIAL PARA LA RECUPERACIÓN, APROVECHAMIENTO Y COMERCIALIZACIÓN DE LOS RSM</t>
  </si>
  <si>
    <t>FOMENTO DEL DESARROLLO EMPRESARIAL PARA LA RECUPERACIÓN, APROVECHAMIENTO Y COMERCIALIZACIÓN DE LOS RSM</t>
  </si>
  <si>
    <t>DEFINIR LAS
DIRECTRICES DEL
FORTALECIMIENTO DE
LAS CAPACIDADES
EMPRESARIALES
PARA EL MANEJO
ADECUADO DE LOS
RESIDUOS SÓLIDOS Y
EL FOMENTO DE LA
CULTURA DE
SEPARACIÓN Y
RECICLAJE EN LA
FUENTE</t>
  </si>
  <si>
    <t>JORNADAS DE CAPACITACIÓN DIRIGIDAS A FORTALECER LAS CAPACIDADES FRENTE AL DESARROLLO EMPRESARIAL PARA LA RECUPERACIÓN, APROVECHAMIENTO Y COMERCIALIZACIÓN DE LOS RSM, REALIZADAS.</t>
  </si>
  <si>
    <t>Actualizar la base de datos de las empresas recuperadoras de residuos sólidos del Municipio de Armenia.
Realizar jornadas de capacitación dirigidas a fortalecer las capacidades frente al desarrollo empresarial para la recuperación, aprovechamiento y comercialización de los RSM.</t>
  </si>
  <si>
    <t>FOMENTO DEL DESARROLLO EMPRESARIAL PARA LA RECUPERACIÓN, APROVECHAMIENTO Y COMERCIALIZACIÓN DE LOS RSM.</t>
  </si>
  <si>
    <t>EDUCACIÓN PARA EL PLAN DE GESTIÓN INTEGRAL DE RESIDUOS SÓLIDOS</t>
  </si>
  <si>
    <t>132) IMPLEMENTAR PROGRAMAS DE MANEJO INTEGRAL DE RESIDUOS SÓLIDOS, ARTICULADOS AL PRAES, EN INSTITUCIONES EDUCATIVAS DEL MUNICIPIO</t>
  </si>
  <si>
    <t>DESARROLLO DE RESPONSABILIDAD CIUDADANA FRENTE A LA MINIMIZACIÓN DE LOS IMPACTOS AMBIENTALES</t>
  </si>
  <si>
    <t>REALIZAR UN PROCESO CONTINUO DE EDUCACIÓN FRENTE A LA RESPONSABILIDAD CIUDADANA EN EL MANEJO DE LOS RESIDUOS Y HACER REALIDAD EL PROPÓSITO DE HACER DE ARMENIA UNA CIUDAD LIMPIA</t>
  </si>
  <si>
    <t xml:space="preserve">PROGRAMAS DE MANEJO INTEGRAL DE RESIDUOS SÓLIDOS, ARTICULADOS AL PRAES, IMPLEMENTADOS EN INSTITUCIONES EDUCATIVAS.
</t>
  </si>
  <si>
    <t>Seleccionar instituciones educativas para la implementación de programas de educación en Manejo Integral de Residuos Sólidos.
Implementar programas de Manejo Integral de Residuos Sólidos, articulados al PRAES, en instituciones educativas del municipio.
Desarrollar jornadas de capacitación a actores comunitarios, dirigidas al desarrollo de responsabilidades ciudadanas frente a la minimización de impactos ambientales.
Acompañamiento al desarrollo de iniciativas comunitarias orientadas a la minimización de impactos ambientales, recuperación y aprovechamiento de residuos sólidos.
Participar en el desarrollo de acciones asociadas a la aplicación del Comparendo Ambiental en el Municipio de Armenia.</t>
  </si>
  <si>
    <t>DESARROLLO DE RESPONSABILIDAD CIUDADANA FRENTE A LA MINIMIZACIÓN DE LOS IMPACTOS AMBIENTALES.</t>
  </si>
  <si>
    <t>133) REALIZAR JORNADAS DE CAPACITACIÓN A ACTORES COMUNITARIOS, DIRIGIDAS AL FOMENTO DE LA SEPARACIÓN EN LA FUENTE,  LA RECUPERACIÓN Y EL APROVECHAMIENTO DE LOS RESIDUOS SÓLIDOS</t>
  </si>
  <si>
    <t>FOMENTO DE LA SEPARACIÓN EN LA FUENTE DIRIGIDA A LA REUTILIZACIÓN Y APROVECHAMIENTO DE LOS RESIDUOS SÓLIDOS</t>
  </si>
  <si>
    <t>REALIZAR UN PROCESO CONTINUO DE EDUCACIÓN FRENTE A LA RESPONSABILIDAD CIUDADANA EN EL MANEJO DE LOS RESIDUOS SÓLIDOS DOMÉSTICOS  Y DE LAS VENTAJAS ECONÓMICAS, SOCIALES Y AMBIENTALES DEL ADECUADO MANEJO DE LOS RESIDUOS SÓLIDOS MUNICIPALES</t>
  </si>
  <si>
    <t>JORNADAS DE CAPACITACIÓN A ACTORES COMUNITARIOS, DIRIGIDAS AL FOMENTO DE LA SEPARACIÓN EN LA FUENTE,  LA RECUPERACIÓN Y EL APROVECHAMIENTO DE LOS RESIDUOS SÓLIDOS.</t>
  </si>
  <si>
    <t>Desarrollar jornadas de capacitación a actores comunitarios, dirigidas al fomento de la separación en la fuente,  la recuperación y el aprovechamiento de los residuos sólidos.
Acompañamiento al desarrollo de iniciativas comunitarias orientadas a  la separación en la fuente,  la recuperación y el aprovechamiento de los residuos sólidos.
Participar en el desarrollo de acciones asociadas a la aplicación del Comparendo Ambiental en el Municipio de Armenia</t>
  </si>
  <si>
    <t>INVESTIGACIÓN Y DESARROLLO PARA EL PLAN DE GESTIÓN INTEGRAL DE RESIDUOS SÓLIDOS</t>
  </si>
  <si>
    <t>134) DESARROLLAR ACUERDOS Y CONVENIOS EN PROCESOS DE INNOVACIÓN, INVESTIGACIÓN Y DESARROLLO TECNOLÓGICO CON UNIVERSIDADES Y CENTROS DE INVESTIGACIÓN, QUE PERMITAN LA RECUPERACIÓN, APROVECHAMIENTO, TRATAMIENTO Y COMERCIALIZACIÓN DE LOS RESIDUOS SÓLIDOS EN EL MUNICIPIO Y LA REGIÓN</t>
  </si>
  <si>
    <t>INVESTIGACIÓN Y DESARROLLO PARA LA RECUPERACIÓN, TRANSFORMACIÓN, COMERCIALIZACIÓN Y PROMOCIÓN DE LOS RESIDUOS SÓLIDOS Y LOS PRODUCTOS</t>
  </si>
  <si>
    <t>GENERAR CONOCIMIENTOS E IMPLEMENTAR TECNOLOGÍAS ADECUADAS ACORDES CON LAS CARACTERÍSTICAS DE LOS RESIDUOS QUE PERMITAN REALIZAR LA RECOLECCIÓN, RECUPERACIÓN, APROVECHAMIENTO, TRATAMIENTO Y COMERCIALIZACIÓN DE LOS RESIDUOS SÓLIDOS DE MANERA PRODUCTIVA CON LA PARTICIPACIÓN DE LA COMUNIDAD.</t>
  </si>
  <si>
    <t>ACUERDOS Y CONVENIOS EN PROCESOS DE INNOVACIÓN, INVESTIGACIÓN Y DESARROLLO TECNOLÓGICO CON UNIVERSIDADES Y CENTROS DE INVESTIGACIÓN, DESARROLLADOS.</t>
  </si>
  <si>
    <t>Desarrollar acuerdos y convenios en procesos de innovación, investigación y desarrollo tecnológico con universidades y centros de investigación, que permitan la recuperación, aprovechamiento, tratamiento y comercialización de los residuos sólidos en el municipio y la región</t>
  </si>
  <si>
    <t>INVESTIGACIÓN Y DESARROLLO PARA LA RECUPERACIÓN, TRANSFORMACIÓN, COMERCIALIZACIÓN Y PROMOCIÓN DE LOS RESIDUOS SÓLIDOS Y LOS PRODUCTOS.</t>
  </si>
  <si>
    <t>RESIDUOS ESPECIALES</t>
  </si>
  <si>
    <t>135) LOGRAR LA ARTICULACIÓN INTERINSTITUCIONAL PARA EL MANEJO INTEGRAL DE RESIDUOS ESPECIALES Y ESCOMBROS</t>
  </si>
  <si>
    <t xml:space="preserve">GESTIÓN DE RESIDUOS SÓLIDOS
PELIGROSOS
</t>
  </si>
  <si>
    <t xml:space="preserve">LOGRAR EL
ADECUADO
MANEJO DE LOS
RESIDUOS
ESPECIALES DEL
MUNICIPIO DE
ARMENIA
</t>
  </si>
  <si>
    <t>Articulación con las entidades relacionadas con el tema</t>
  </si>
  <si>
    <t>PARTICIPAR EN EL DESARROLLO DE ACCIONES ASOCIADAS A LA APLICACIÓN DEL COMPARENDO AMBIENTAL EN EL MUNICIPIO DE ARMENIA</t>
  </si>
  <si>
    <t>Acciones asociadas a la aplicación del comparendo ambiental en el Municipio de armenia, en las cuales EPA ESP participa</t>
  </si>
  <si>
    <t>MANEJO DE ESCOMBROS</t>
  </si>
  <si>
    <t xml:space="preserve">ESCOMBRERA MUNICIPAL EN OPERACIÓN </t>
  </si>
  <si>
    <t xml:space="preserve">MANTENER EN OPERACIÓN LA ESCOMBRERA CENTENARIO, SEGÚN EL TIEMPO DE SU VIDA ÚTIL O DE EXPANSIÓN DE CAPACIDAD QUE SEA POSIBLE.
PARTICIPAR, DE ACUERDO CON LAS COMPETENCIAS DE EPA ESP, EN EL PROCESO DE DEFINICIÓN DE UN NUEVO SITIO PARA EL ESTABLECIMIENTO DE UNA ESCOMBRERA MUNICIPAL.
</t>
  </si>
  <si>
    <t>MANEJO DE ESCOMBROS Y RESIDUOS SÓLIDOS ESPECIALES.</t>
  </si>
  <si>
    <t>FORTALECIMIENTO INSTITUCIONAL</t>
  </si>
  <si>
    <t>39) AVANZAR EN LA CONSOLIDACIÓN DEL MODELO DE GESTIÓN, EL SISTEMA DE CONTROL INTERNO Y EL SISTEMA DE PLANEACIÓN DE LA EPA</t>
  </si>
  <si>
    <t>GESTIÓN DE CALIDAD</t>
  </si>
  <si>
    <t>136) CONSOLIDAR EL SISTEMA DE GESTIÓN INTEGRADO</t>
  </si>
  <si>
    <t>AMPLIACIÓN Y MANTENIMIENTO DEL SISTEMA DE GESTIÓN DE CALIDAD</t>
  </si>
  <si>
    <t>AVANZAR EN LA CONSOLIDACIÓN DEL MODELO DE GESTIÓN DE LA EMPRESA</t>
  </si>
  <si>
    <t>SISTEMA DE GESTIÓN INTEGRADO ESTRUCTURADO E IMPLEMENTADO</t>
  </si>
  <si>
    <t>Desarrollar los procesos de capacitación que permitan la consolidación del Sistema de Gestión de Calidad.
Avanzar en la implementación de la implementación de la Norma ISO 18001 – Seguridad Industrial y Salud Ocupacional.
Homologar las certificaciones de calidad obtenidas a ICONTEC.</t>
  </si>
  <si>
    <t>SISTEMAS INTEGRADOS DE MODERNIZACIÓN DE LA GESTIÓN DE CALIDAD</t>
  </si>
  <si>
    <t>137) ACREDITAR LOS  LABORATORIOS DE CALIDAD DE AGUA Y MEDIDORES</t>
  </si>
  <si>
    <t>LABORATORIOS DE CALIDAD DE AGUA Y MEDIDORES ACREDITADOS</t>
  </si>
  <si>
    <t>Validar las técnicas usadas para ensayos de variables químicas de control de calidad de agua.
Desarrollo de pre auditoria para acreditación en NTC ISO / IEC 17025 de 2005.
Consolidar el cumplimiento con requisitos técnicos establecidos en la Norma NTC ISO / IEC 17025 de 2005.
Implementar, Mantener y Mejorar el Laboratorio de Calibración de Medidores, articulado al SGC.
Obtener la Acreditación del Laboratorio de Calibración de Medidores.</t>
  </si>
  <si>
    <t>ACREDITACIÓN LABORATORIO DE CALIDAD DE AGUA Y MEDIDORES</t>
  </si>
  <si>
    <t>138) MEJORAR EL MODELO ESTÁNDAR DE CONTROL INTERNO</t>
  </si>
  <si>
    <t xml:space="preserve">IMPLEMENTACIÓN Y
MANTENIMIENTO DEL MODELO
ESTÁNDAR DE CONTROL INTERNO
</t>
  </si>
  <si>
    <t>AVANZAR EN LA CONSOLIDACIÓN DEL SISTEMA DE CONTROL INTERNO DE LA ENTIDAD</t>
  </si>
  <si>
    <t>MODELO ESTÁNDAR DE CONTROL INTERNO ACTUALIZADO</t>
  </si>
  <si>
    <t>Realizar socialización y capacitación sobre el Sistema de Control Interno, a todos los funcionarios de EPA ESP.
Mantener actualizada la normatividad de la Empresa.
Revisar puntos de control en los mapas de riesgos y controles de cada proceso.</t>
  </si>
  <si>
    <t>IMPLEMENTACIÓN Y MANTENIMIENTO DEL MODELO ESTÁNDAR DE CONTROL INTERNO</t>
  </si>
  <si>
    <t>139) FORTALECER LA CAPACIDAD DE PLANIFICACIÓN  INTEGRAL Y CON VISIÓN DE LARGO PLAZO DE EMPRESAS PÚBLICAS DE ARMENIA ESP</t>
  </si>
  <si>
    <t xml:space="preserve">CONSOLIDACIÓN DEL SISTEMA DE PLANEACIÓN </t>
  </si>
  <si>
    <t>INTEGRAR EN LA PLANECIÓN DE LA EPA ESP LA INFORMACIÓN DE TODOS LOS SISTEMAS</t>
  </si>
  <si>
    <t>PROCESO DE PLANIFICACIÓN INTEGRAL FORTALECIDO.</t>
  </si>
  <si>
    <t>40) FORTALECER EL PROCESO DEL DESARROLLO DE CONVERSIÓN INDUSTRIAL Y TECNOLÓGICA DE LA EPA.</t>
  </si>
  <si>
    <t>DESARROLLO DE INSTRUMENTOS PARA LA COMPETITIVIDAD</t>
  </si>
  <si>
    <t>140) AVANZAR EN LA IMPLEMENTACIÓN DE  ESTRATEGIAS PARA LA PROMOCIÓN A LA RECONVERSIÓN INDUSTRIAL Y TECNOLÓGICA Y PARA LA IMPLEMENTACIÓN DE TECNOLOGÍAS PROPIAS Y PLANES PILOTO 
141) AVANZAR EN LA IMPLEMENTACIÓN DE ESTRATEGIAS DE ACOMPAÑAMIENTO Y PARTICIPACIÓN COMUNITARIA Y DE FORTALECIMIENTO DE LA IMAGEN CORPORATIVA DE LA ENTIDAD
142) AVANZAR EN EL DESARROLLO DE RESPONSABILIDADES FRENTE A LA MINIMIZACIÓN DE IMPACTOS AMBIENTALES
143) AVANZAR EN EL FORTALECIMIENTO DE LA PARTICIPACIÓN CIUDADANA EN LA GESTIÓN 
144) DOTAR A EMPRESAS PÚBLICAS DE ARMENIA DE LAS HERRAMIENTAS DE APOYO FÍSICO QUE LE PERMITAN MEJORAR LA PRESTACIÓN DE LOS SERVICIOS Y TENER EN OPERATIVIDAD LA PLATAFORMA INFORMÁTICA</t>
  </si>
  <si>
    <t>FORTALECIMIENTO DE LA IMAGEN CORPORATIVA</t>
  </si>
  <si>
    <t>AVANZAR EN EL
FORTALECIMIENTO
DE LA IMAGEN
CORPORATIVA DE LA
ENTIDAD</t>
  </si>
  <si>
    <t>INICIATIVAS ORIENTADAS A LA RECONVERSIÓN INDUSTRIAL Y TECNOLÓGICA EN LA OPERACIÓN DE LOS SERVICIOS, PROMOVIDAS</t>
  </si>
  <si>
    <t>Trabajar las 5 líneas del modelo de acompañamiento y participación comunitaria</t>
  </si>
  <si>
    <t>PROMOCIÓN A LA RECONVERSIÓN INDUSTRIAL Y TECNOLÓGICA</t>
  </si>
  <si>
    <t>41) IMPLEMENTAR TECNOLOGÍAS PROPIAS Y PLANES PILOTO PARA EL  MEJORAMIENTO E  INNOVACIÓN EN LA PRESTACIÓN Y USO EFICIENTE DE LOS SERVICIOS OPERADOS.</t>
  </si>
  <si>
    <t>TECNOLOGÍAS PROPIAS Y PLANES PILOTO QUE PERMITAN DESARROLLAR ACCIONES DE MEJORAMIENTO O INNOVACIÓN EN LA PRESTACIÓN Y USO EFICIENTE DE LOS SERVICIOS OPERADOS, IMPLEMENTADAS</t>
  </si>
  <si>
    <t>Ajustar y desarrollar en un 100% las actividades del Plan de medios Institucional.
Implementar estrategias para el fortalecimiento interno de la imagen corporativa.
Realizar acompañamiento a las actividades institucionales de EPA.
Establecer canales y medios de articulación y armonización con actores sociales e interinstitucionales de interés para la implementación de los planes, programas y proyectos de la Entidad.</t>
  </si>
  <si>
    <t>IMPLEMENTACIÓN DE TECNOLOGÍAS PROPIAS Y PLANES PILOTO</t>
  </si>
  <si>
    <t>42)  ACOMPAÑAMIENTO A LAS GESTIONES Y ACTIVIDADES QUE DENTRO DE SU DINÁMICA SOCIAL, DESARROLLEN LAS COMUNIDADES ORGANIZADAS, FRENTE A LAS CUALES SEA SOLICITADA LA PRESENCIA INSTITUCIONAL.</t>
  </si>
  <si>
    <t>NÚMERO DE ACTUACIONES DE ACOMPAÑAMIENTO A LAS GESTIONES Y ACTIVIDADES QUE DENTRO DE SU DINÁMICA SOCIAL, DESARROLLEN LAS COMUNIDADES ORGANIZADAS, FRENTE A LAS CUALES SEA SOLICITADA LA PRESENCIA INSTITUCIONAL.</t>
  </si>
  <si>
    <t>ACOMPAÑAMIENTO Y PARTICIPACIÓN COMUNITARIA</t>
  </si>
  <si>
    <t xml:space="preserve">43) FORTALECER LA IMAGEN CORPORATIVA </t>
  </si>
  <si>
    <t xml:space="preserve">AVANCE DEL PLAN DE MEDIOS INSTITUCIONAL.
</t>
  </si>
  <si>
    <t>45)  FORTALECER LA PARTICIPACIÓN CIUDADANA EN LA GESTIÓN DE LOS SERVICIOS PÚBLICOS.</t>
  </si>
  <si>
    <t>FORTALECIMIENTO DE LA PARTICIPACIÓN CIUDADANA EN LA GESTIÓN</t>
  </si>
  <si>
    <t>ARTICULAR A LOS CIUDADANOS EN LA GESTIÓN DE LA EPA ESP</t>
  </si>
  <si>
    <t>CAMPAÑAS Y ACCIONES PARA FORTALECER LA PARTICIPACIÓN CIUDADANA EN LA GESTIÓN DE LOS SERVICIOS PÚBLICOS, A TRAVÉS DEL DESARROLLO DE CAPACIDADES Y AUTONOMÍA DE LOS ENTES DE PARTICIPACIÓN Y VIGILANCIA COMUNITARIA.</t>
  </si>
  <si>
    <t>46)  MEJORAR LA PRESTACIÓN DE LOS SERVICIOS Y MANTENER EN OPERACIÓN LA PLATAFORMA INFORMÁTICA.</t>
  </si>
  <si>
    <t>APOYO LOGÍSTICO Y DESARROLLO ORGANIZACIONAL</t>
  </si>
  <si>
    <t>DOTAR A EMPRESAS PÚBLICAS DE ARMENIA DE LAS HERRAMIENTAS DE APOYO FÍSICO QUE LE PERMITAN MEJORAR LA PRESTACIÓN DE LOS SERVICIOS Y TENER EN OPERATIVIDAD LA  PLATAFORMA INFORMÁTICA</t>
  </si>
  <si>
    <t>HERRAMIENTAS Y EQUIPOS ADQUIRIDOS Y EN FUNCIONAMIENTO</t>
  </si>
  <si>
    <t>Mejorar las condiciones ambientales de atención a los usuarios en el área comercial de la entidad</t>
  </si>
  <si>
    <t>ADQUSICION DE HERRAMIENTAS Y EQUIPOS DE LOS SERVICIOS</t>
  </si>
  <si>
    <t>47) IMPLEMENTAR, MEJORAR Y MANTENER EN OPERACIÓN EL SISTEMA DE INDICADORES, EVALUACIÓN Y MONITOREO DE LA GESTIÓN EN AGUA POTABLE Y SANEAMIENTO BÁSICO.</t>
  </si>
  <si>
    <t>FORTALECIMIENTO DE PLATAFORMAS TECNOLÓGICAS Y SISTEMAS DE INFORMACIÓN</t>
  </si>
  <si>
    <t>SISTEMA DE INDICADORES, EVALUACIÓN Y MONITOREO EN AGUA POTABLE Y SANEAMIENTO BÁSICO</t>
  </si>
  <si>
    <t>AVANZAR EN LA IMPLEMENTACIÓN DE UN SISTEMA DE INDICADORES, EVALUACIÓN Y MONITOREO EN AGUA POTABLE Y SANEAMIENTO BÁSICO, ÚTIL PARA LA TOMA DE DECISIONES Y EVALUACIÓN DE POSICIÓN DENTRO DEL SECTOR.</t>
  </si>
  <si>
    <t>ACCIONES PARA IMPLEMENTAR, MEJORAR Y MANTENER EN OPERACIÓN EL SISTEMA DE INDICADORES, EVALUACIÓN Y MONITOREO DE LA GESTIÓN EN AGUA POTABLE Y SANEAMIENTO BÁSICO.</t>
  </si>
  <si>
    <t>Número de  evaluaciones  del Sistema de Sistema de Indicadores, Evaluación y Monitoreo en Agua Potable y Saneamiento Básico, realizadas.
Numero de Socializaciones realizadas</t>
  </si>
  <si>
    <t>SISTEMA DE INDICADORES, EVALUACIÓN Y MONITOREO EN AGUA POTABLE &amp; SANEAMIENTO BÁSICO</t>
  </si>
  <si>
    <t>48)  BANCO DE PROGRAMAS Y PROYECTOS DE INVERSIÓN DE EPA ESP FORTALECIDO.</t>
  </si>
  <si>
    <t>BANCO DE PROGRAMAS Y PROYECTOS DE INVERSIÓN DE EPA ESP, EN OPERACIÓN.</t>
  </si>
  <si>
    <t xml:space="preserve">Mantener en operación el Banco de Programas y Proyectos de Inversión de EPA ESP.
Acompañar a las diferentes unidades organizativas de la Entidad en el proceso de formulación y seguimiento a proyectos de inversión.
Apoyar la gestión externa de proyectos de inversión
</t>
  </si>
  <si>
    <t>BANCO DE PROGRAMAS Y PROYECTOS DE INVERSIÓN EN AGUA POTABLE &amp; SANEAMIENTO BÁSICO</t>
  </si>
  <si>
    <t>49)  IMPLEMENTAR EL SISTEMA DE INFORMACIÓN GERENCIAL.</t>
  </si>
  <si>
    <t>SISTEMA DE INFORMACIÓN GERENCIAL IMPLEMENTADO.</t>
  </si>
  <si>
    <t>SISTEMA DE INFORMACIÓN GERENCIAL - SIGER</t>
  </si>
  <si>
    <t>50)   MODERNIZACIÓN Y SOPORTE DE RECURSOS INFORMÁTICOS Y DE COMUNICACIONES</t>
  </si>
  <si>
    <t xml:space="preserve">MODERNIZACIÓN Y SOPORTE DE
RECURSOS INFORMÁTICOS Y DE
COMUNICACIONES
</t>
  </si>
  <si>
    <t xml:space="preserve">DOTAR A EMPRESAS PÚBLICAS DE ARMENIA DE LAS HERRAMIENTAS DE
APOYO TECNOLÓGICO QUE
LE PERMITAN MEJORAR LA
PRESTACIÓN DE LOS SERVICIOS
</t>
  </si>
  <si>
    <t>GESTIONAR LOS RECURSOS REQUERIDOS PARA MANTENER EN OPERACIÓN LA PLATAFORMA TECNOLÓGICA Y LOS SISTEMAS DE INFORMACIÓN DE LA ENTIDAD.</t>
  </si>
  <si>
    <t>Soporte técnico y mantenimiento Código de Barras facturación EPA.
Soporte técnico para la actualización del aplicativo Sevenet Lexco.</t>
  </si>
  <si>
    <t>REHABILITACIÓN Y SOPORTE DE RECURSOS INFORMÁTICOS</t>
  </si>
  <si>
    <t>51) DOTAR A EMPRESAS PÚBLICAS DE ARMENIA DE LAS HERRAMIENTAS DE DESARROLLO HUMANO QUE LE PERMITAN MEJORAR LA PRESTACIÓN DE LOS SERVICIOS.</t>
  </si>
  <si>
    <t>GESTIÓN DEL TALENTO HUMANO</t>
  </si>
  <si>
    <t>145) DESARROLLAR  Y FORTALECER LAS COMPETENCIAS LABORALES DEL PERSONAL DE EPA</t>
  </si>
  <si>
    <t>DESARROLLO Y FORTALECIMIENTO DE COMPETENCIAS LABORALES</t>
  </si>
  <si>
    <t>DESARROLLAR Y FORTALECER LAS COMPETENCIAS LABORALES DE LOS FUNCIONARIOS DE LA EPA ESP PARA EL ÓPTIMO DESEMPEÑO DE SUS FUNCIONES</t>
  </si>
  <si>
    <t>NÚMERO DE CAPACITACIONES O CAMPAÑAS CON EL PERSONAL INTERNO</t>
  </si>
  <si>
    <t>Número de capacitaciones o campañas con el personal interno</t>
  </si>
  <si>
    <t>MAS NEGOCIOS… MÁS OPORTUNIDADES</t>
  </si>
  <si>
    <t>53)  MEJORAR LOS PROCESOS DE VIGILANCIA, INTERVENTORÍA, SUPERVISIÓN, SEGUIMIENTO O CONTROL A LOS SERVICIOS O COMPONENTES DE SERVICIOS ENTREGADOS POR EPA ESP Y A LAS INVERSIONES REALIZADAS EN OTROS NEGOCIOS.</t>
  </si>
  <si>
    <t>DESARROLLO DE SERVICIOS Y NEGOCIOS PARA LA COMPETITIVIDAD</t>
  </si>
  <si>
    <t>147) GARANTIZAR EL PROCESO DE INTERVENTORÍA AL SERVICIO DE ALUMBRADO PÚBLICO, EN DESARROLLO DE LAS COMPETENCIAS QUE SEAN ASIGNADAS O CONTRATADAS CON EPA ESP, POR PARTE DEL MUNICIPIO DE ARMENIA</t>
  </si>
  <si>
    <t>FORTALECIMIENTO DE LOS PROCESOS DE VIGILANCIA, INTERVENTORÍA, SUPERVISIÓN, SEGUIMIENTO O CONTROL A OPERADORES DE SERVICIOS E INVERSIONES</t>
  </si>
  <si>
    <t>MEJORAR LOS PROCESOS DE PROCESOS DE VIGILANCIA, INTERVENTORÍA, SUPERVISIÓN, SEGUIMIENTO O CONTROL A LOS SERVICIOS O COMPONENTES DE SERVICIOS ENTREGADOS POR EPA ESP Y A LAS INVERSIONES REALIZADAS EN OTROS NEGOCIOS.</t>
  </si>
  <si>
    <t>SERVICIO DE ALUMBRADO PÚBLICO, CON INTERVENTORÍA DESARROLLADA, DE ACUERDO CON LAS COMPETENCIAS QUE SEAN ASIGNADAS O CONTRATADAS CON EPA ESP, POR PARTE DEL MUNICIPIO DE ARMENIA.</t>
  </si>
  <si>
    <t xml:space="preserve">Garantizar el proceso de Interventoría al Servicio de Alumbrado Público, en desarrollo de las competencias que sean asignadas o contratadas con EPA ESP, por parte del municipio de Armenia.
Realizar las acciones requeridos para trasferir de manera efectiva el proceso de interventoría de Alumbrado Público, al interventor seleccionado por el municipio.
Garantizar el proceso de Interventoría al desarrollo y cumplimiento del Contrato celebrado por EPA ESP con Frigocafe SA para la operación de la Central de Beneficio de Carnes
Seguimiento y control a la participación de EPA ESP en la empresa ENREVSA SA, operadora de la  PCH El Bosque.
Seguimiento y control a la participación  EPA ESP en la Sociedad Aquaseo SA ESP, operadora de servicios públicos en Tumaco y Magangue.
</t>
  </si>
  <si>
    <t>EJE TEMATICO 1 ARMENIA COMPETITIVACOMPONENTE 1.7. ARMENIA SERVICIOS PARA LA VIDA</t>
  </si>
  <si>
    <t>54) ANALIZAR LA VIABILIDAD DE IMPLEMENTACIÓN Y DESARROLLO DE NUEVAS UNIDADES DE NEGOCIO, A PARTIR DE LOS SERVICIOS OPERADOS O DE OTROS SERVICIOS.</t>
  </si>
  <si>
    <t>148) REALIZAR UN (1) ESTUDIO Y ANÁLISIS DE FACTIBILIDAD Y CONVENIENCIA PARA LA RECUPERACIÓN DEL ALUMBRADO PÚBLICO Y DESARROLLO DE NUEVAS UNIDADES DE NEGOCIO EN EL MUNICIPIO DE ARMENIA</t>
  </si>
  <si>
    <t xml:space="preserve">ANÁLISIS PARA EL DESARROLLO DE NUEVAS UNIDADES DE NEGOCIO
</t>
  </si>
  <si>
    <t>ANALIZAR LA VIABILIDAD DE IMPLEMENTACIÓN Y DESARROLLO DE NUEVAS UNIDADES DE NEGOCIO, A PARTIR DE LOS SERVICIOS OPERADOS O DE OTROS SERVICIOS.</t>
  </si>
  <si>
    <t>RECURSOS REQUERIDOS PARA DESARROLLAR EL ESTUDIO DE FACTIBILIDAD Y CONVENIENCIA PARA LA PRESTACIÓN DEL SERVICIO DE ALUMBRADO PÚBLICO POR PARTE DE EPA ESP, IDENTIFICADOS Y GESTIONADOS.</t>
  </si>
  <si>
    <t>Identificar y gestionar los recursos requeridos para desarrollar el estudio de factibilidad y conveniencia para la prestación del servicio de alumbrado público por parte EPA ESP, una vez terminado el contrato suscrito por el Municipio de Armenia, con Enelar SA.
Analizar la viabilidad y conveniencia del desarrollo y continuidad de inversiones por parte de EPA ESP en otros negocios como Envasadora de Agua, Parqueadero, ENREVSA SA, AQUASEO SA ESP.
Análisis de viabilidad y conveniencia de la ampliación del área de operación de los servicios de agua potable y saneamiento básico a otros municipios.</t>
  </si>
  <si>
    <t>ANÁLISIS PARA EL DESARROLLO DE NUEVAS UNIDADES DE NEGOCIO</t>
  </si>
  <si>
    <t>AMABLE</t>
  </si>
  <si>
    <t>EJE TEMATICO 1 ARMENIA COMPETITIVA /
1.6. ARMENIA ESPACIO PARA TODOS</t>
  </si>
  <si>
    <t xml:space="preserve">EJECUTAR  LOS PROYECTOS DENTRO DE LA META FISICA ENMARCADA EN EL CONPES 3572. </t>
  </si>
  <si>
    <t>Intervención de espacio público como complemento a la movilidad  vehicular y alternativa garantizando la accesibilidad irrestricta con mejores estándares urbanísticos para la ciudad</t>
  </si>
  <si>
    <t>90.000 METROS CUADRADOS INTERVENIDOS CUMPLIENDO TODOS LOS ESTANDARES URBANISTICOS</t>
  </si>
  <si>
    <t xml:space="preserve">INTERVENCIÓN DE ANDENES ZONA CENTRO, ENTRE LAS CLL 26 A CLL 12 Y LAS CRA. 13 A LA CRA. 19.     
(TRAMO 1 Y 2 Carrera 17 entre Calles 21 y 17 Calle 16 entre Carreras 13 y 16                             
</t>
  </si>
  <si>
    <t xml:space="preserve">(TRAMO 1  Carrera 17 entre Calles 21 y 17 Calle 16 entre Carreras 13 y 16   3800m2)
  (TRAMO  2 Carrera 13 entre Calles 26 y 12 Calle 26 entre Carreras 17 y 13   7200m2)  </t>
  </si>
  <si>
    <t xml:space="preserve">Intervencion de Espacio Publico  en andenes Zona centro en los Tramos 1 y 2 </t>
  </si>
  <si>
    <t xml:space="preserve">3,800 m2 </t>
  </si>
  <si>
    <t>Mejoramiento integral del espacio Publico y los estandares Aumento en el area de Espacio Publico por habitante</t>
  </si>
  <si>
    <t>AGOSTO - NOVIEMBRE</t>
  </si>
  <si>
    <t>AREA DE METROS CUADRADOS CONSTRUIDOS DE ANDENES Y ESPACIO PUBLICO</t>
  </si>
  <si>
    <t>NA</t>
  </si>
  <si>
    <t>AMABLE Junta Directiva</t>
  </si>
  <si>
    <t>EJE TEMATICO 1 ARMENIA COMPETITIVA /
1.9. ARMENIA OBRAS PARA EL DISFRUTE</t>
  </si>
  <si>
    <t>GESTIÓN  PARA EL  DESARROLLO URBANO Y RURAL</t>
  </si>
  <si>
    <t>Infraestructura y desarrollo  para los ciudadanos</t>
  </si>
  <si>
    <t>32.2 KILOMETROS DE REHABILITACION VIAL - 5 KILOMETROS DE PROYECTOS VIALES NUEVOS - 8 PARADEROS CON ESPACIO PUBLICO - 6 TERMINALES DE RUTA - 2 TERMINALES DE INTERCAMBIO</t>
  </si>
  <si>
    <t xml:space="preserve">REHABILITACIÓN VIAL:
 AV. PRIMERO DE MAYO, MANANTIALES, VILLA HERMOSA                                                                                                                                                                                                                                                                                                                   </t>
  </si>
  <si>
    <t xml:space="preserve">2,6 kilometros rehabilitados </t>
  </si>
  <si>
    <t>Rehabilitacion y mejoramiento vial de los proyectos según el Conpes 3572</t>
  </si>
  <si>
    <t>2,6 kilometros</t>
  </si>
  <si>
    <t>Mejoramiento integral de la malla vial y eficiencia en la movilidad municipal en en torno a la operación de Transporte</t>
  </si>
  <si>
    <t>MAYO - DICIEMBRE</t>
  </si>
  <si>
    <r>
      <rPr>
        <u/>
        <sz val="10"/>
        <color indexed="8"/>
        <rFont val="Arial"/>
        <family val="2"/>
      </rPr>
      <t>META FISICA CONPES</t>
    </r>
    <r>
      <rPr>
        <sz val="10"/>
        <color indexed="8"/>
        <rFont val="Arial"/>
        <family val="2"/>
      </rPr>
      <t xml:space="preserve"> : LONGITUD DE KILOMETROS VIALES REHABILITADOS Y NUEVOS EJECUTADOS Y EN FUNCIONAMIENTO   
</t>
    </r>
  </si>
  <si>
    <t xml:space="preserve">8 PARADEROS CON ESPACIO PUBLICO (PEP) - 6 TERMINALES DE RUTA (TR) - 2 TERMINALES DE INTERCAMBIO (TI) </t>
  </si>
  <si>
    <t xml:space="preserve"> PARADEROS CON ESPACIO PUBLICO: 
PEP MIRADOR - PEP COLISEO - PEP HOSPITAL SAN JUAN DE DIOS - PEP NARANJOS                                                                                   TERMINALES DE RUTA: TR GIBRALTAR - TR AEROPUERTO                                                  </t>
  </si>
  <si>
    <t>3 Paraderos Espacio Publico, 1 Terminal de Ruta Terminados y en funcionamiento</t>
  </si>
  <si>
    <t>Ejecución y puesta en funcionamiento de los paraderos con Espacio Publico y Terminales de Ruta del SETP según prioridad.</t>
  </si>
  <si>
    <t>2 Paraderos Terminados  2 Paraderos en ejecución
2 Terminales de Ruta</t>
  </si>
  <si>
    <t>Consolidar las infraestructuras del SETP para fortalecer el sistema de movilidad generando espacios competitivos aptos para acceder al sistema de transporte de forma eficiente y autonoma</t>
  </si>
  <si>
    <t>MAYO - NOVIEMBRE</t>
  </si>
  <si>
    <r>
      <rPr>
        <u/>
        <sz val="10"/>
        <color indexed="8"/>
        <rFont val="Arial"/>
        <family val="2"/>
      </rPr>
      <t>META FISICA CONPES:</t>
    </r>
    <r>
      <rPr>
        <sz val="10"/>
        <color indexed="8"/>
        <rFont val="Arial"/>
        <family val="2"/>
      </rPr>
      <t xml:space="preserve"> NUMERO DE INFRAESTRUCTURAS DE PARADEROS Y TERMINALES EJECUTADAS Y EN FUNCIONAMIENTO</t>
    </r>
  </si>
  <si>
    <t>EJE TEMATICO 1 ARMENIA COMPETITIVA /
1.10. ARMENIA CON MOVILIDAD</t>
  </si>
  <si>
    <t>Optimización de la infraestructura en función de una movilidad más eficiente</t>
  </si>
  <si>
    <t>CONSOLIDACIÓN Y RENOVACION DE LA RED SEMAFORICA DEL MUNICIPIO DE ARMENIA</t>
  </si>
  <si>
    <t>RED SEMAFORICA: 
* DISEÑO MODELO SEMAFORICO
* SISTEMA INTEGRAL PARA SEMAFORIZACIÓN                           * SEÑALIZACIÓN Y ELEMENTOS PARA LA SEGURIDAD, INFORMACIÓN Y PREVENCION VIAL.</t>
  </si>
  <si>
    <t>Implementacion de la Red Semaforica y optimización de los sistemas Integrados- Adquisicion de la Tecnologia</t>
  </si>
  <si>
    <t>Diseño de la red semaforica e implementacion de los diseños para adquisicion de la infraestrutura</t>
  </si>
  <si>
    <t>Diseños y Red de control semaforico Implementada</t>
  </si>
  <si>
    <t>Modernizar los sistemas conexos a la gestion de transito de la ciudad a traves de la implementación de una nueva red semaforica que supla las necesidades de movilidad local</t>
  </si>
  <si>
    <t>SEPTIEMBRE - DICIEMBRE</t>
  </si>
  <si>
    <t>PORCENTAJE DE CONSOLIDACION DE LA RED SEMAFORICA DEL MUNICIPIO DE ARMENIA</t>
  </si>
  <si>
    <t>REPRESENTANTE LEGAL</t>
  </si>
  <si>
    <t>RESPONSABLE DE LA DEPENDENCIA  Y/O ENTIDAD</t>
  </si>
  <si>
    <t>___________________________________________</t>
  </si>
  <si>
    <t>Centro Administrativo Municipal CAM, piso __ Tel – (6) 741 71 00 Ext. ____</t>
  </si>
  <si>
    <t>Garantizar la cobertura de la población vulnerable matriculada con dotación de uniformes escolares.</t>
  </si>
  <si>
    <t>ALCALDE</t>
  </si>
  <si>
    <t xml:space="preserve">Secretario de Educación </t>
  </si>
  <si>
    <t>CARLOS MARIO ALVAREZ MORALES</t>
  </si>
  <si>
    <t>LUIS ANTONIO COBALEDA GARAY</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</si>
</sst>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5" formatCode="&quot;$&quot;\ #,##0_);\(&quot;$&quot;\ #,##0\)"/>
    <numFmt numFmtId="6" formatCode="&quot;$&quot;\ #,##0_);[Red]\(&quot;$&quot;\ #,##0\)"/>
    <numFmt numFmtId="7" formatCode="&quot;$&quot;\ #,##0.00_);\(&quot;$&quot;\ #,##0.00\)"/>
    <numFmt numFmtId="42" formatCode="_(&quot;$&quot;\ * #,##0_);_(&quot;$&quot;\ * \(#,##0\);_(&quot;$&quot;\ * &quot;-&quot;_);_(@_)"/>
    <numFmt numFmtId="44" formatCode="_(&quot;$&quot;\ * #,##0.00_);_(&quot;$&quot;\ * \(#,##0.00\);_(&quot;$&quot;\ * &quot;-&quot;??_);_(@_)"/>
    <numFmt numFmtId="43" formatCode="_(* #,##0.00_);_(* \(#,##0.00\);_(* &quot;-&quot;??_);_(@_)"/>
    <numFmt numFmtId="164" formatCode="_(&quot;$&quot;* #,##0.00_);_(&quot;$&quot;* \(#,##0.00\);_(&quot;$&quot;* &quot;-&quot;??_);_(@_)"/>
    <numFmt numFmtId="165" formatCode="mm/yy"/>
    <numFmt numFmtId="166" formatCode="_(&quot;$&quot;* #,##0_);_(&quot;$&quot;* \(#,##0\);_(&quot;$&quot;* &quot;-&quot;??_);_(@_)"/>
    <numFmt numFmtId="167" formatCode="_(* #,##0_);_(* \(#,##0\);_(* &quot;-&quot;??_);_(@_)"/>
    <numFmt numFmtId="168" formatCode="&quot;$&quot;\ #,##0"/>
    <numFmt numFmtId="169" formatCode="#,##0.0"/>
    <numFmt numFmtId="170" formatCode="0;[Red]0"/>
    <numFmt numFmtId="171" formatCode="#,##0;[Red]#,##0"/>
    <numFmt numFmtId="172" formatCode="[$$-240A]\ #,##0"/>
    <numFmt numFmtId="173" formatCode="[$$-240A]\ #,##0;[Red][$$-240A]\ #,##0"/>
    <numFmt numFmtId="174" formatCode="&quot;$&quot;\ #,##0;[Red]&quot;$&quot;\ #,##0"/>
    <numFmt numFmtId="175" formatCode="_ &quot;$&quot;\ * #,##0.00_ ;_ &quot;$&quot;\ * \-#,##0.00_ ;_ &quot;$&quot;\ * &quot;-&quot;??_ ;_ @_ "/>
  </numFmts>
  <fonts count="31" x14ac:knownFonts="1">
    <font>
      <sz val="10"/>
      <name val="Arial"/>
      <family val="2"/>
    </font>
    <font>
      <sz val="10"/>
      <name val="Arial"/>
    </font>
    <font>
      <sz val="11"/>
      <color indexed="60"/>
      <name val="Calibri"/>
      <family val="2"/>
    </font>
    <font>
      <b/>
      <sz val="11"/>
      <color indexed="8"/>
      <name val="Calibri"/>
      <family val="2"/>
    </font>
    <font>
      <b/>
      <sz val="10"/>
      <name val="Arial"/>
      <family val="2"/>
    </font>
    <font>
      <b/>
      <sz val="9"/>
      <name val="Arial"/>
      <family val="2"/>
    </font>
    <font>
      <sz val="8"/>
      <name val="Arial"/>
      <family val="2"/>
    </font>
    <font>
      <sz val="10"/>
      <name val="Arial"/>
      <family val="2"/>
    </font>
    <font>
      <b/>
      <sz val="9"/>
      <color indexed="81"/>
      <name val="Tahoma"/>
      <family val="2"/>
    </font>
    <font>
      <b/>
      <sz val="8"/>
      <color indexed="81"/>
      <name val="Tahoma"/>
      <family val="2"/>
    </font>
    <font>
      <sz val="9"/>
      <name val="Arial"/>
      <family val="2"/>
    </font>
    <font>
      <sz val="10"/>
      <color indexed="10"/>
      <name val="Arial"/>
      <family val="2"/>
    </font>
    <font>
      <sz val="10"/>
      <color indexed="8"/>
      <name val="Arial"/>
      <family val="2"/>
    </font>
    <font>
      <sz val="10"/>
      <name val="Times New Roman"/>
      <family val="1"/>
    </font>
    <font>
      <sz val="10"/>
      <name val="Arial Narrow"/>
      <family val="2"/>
    </font>
    <font>
      <b/>
      <sz val="10"/>
      <color indexed="8"/>
      <name val="Arial"/>
      <family val="2"/>
    </font>
    <font>
      <u/>
      <sz val="10"/>
      <color indexed="10"/>
      <name val="Arial"/>
      <family val="2"/>
    </font>
    <font>
      <b/>
      <sz val="10"/>
      <name val="HalvettLight"/>
    </font>
    <font>
      <sz val="7"/>
      <name val="Arial"/>
      <family val="2"/>
    </font>
    <font>
      <u/>
      <sz val="10"/>
      <color indexed="8"/>
      <name val="Arial"/>
      <family val="2"/>
    </font>
    <font>
      <sz val="8"/>
      <color indexed="81"/>
      <name val="Tahoma"/>
      <family val="2"/>
    </font>
    <font>
      <b/>
      <u/>
      <sz val="10"/>
      <name val="Arial"/>
      <family val="2"/>
    </font>
    <font>
      <b/>
      <sz val="8"/>
      <name val="Arial"/>
      <family val="2"/>
    </font>
    <font>
      <sz val="11"/>
      <color theme="1"/>
      <name val="Calibri"/>
      <family val="2"/>
      <scheme val="minor"/>
    </font>
    <font>
      <sz val="10"/>
      <color theme="1"/>
      <name val="Arial"/>
      <family val="2"/>
    </font>
    <font>
      <b/>
      <sz val="10"/>
      <color rgb="FF000000"/>
      <name val="Arial"/>
      <family val="2"/>
    </font>
    <font>
      <b/>
      <sz val="10"/>
      <color theme="1"/>
      <name val="Arial"/>
      <family val="2"/>
    </font>
    <font>
      <sz val="10"/>
      <color rgb="FF000000"/>
      <name val="Arial"/>
      <family val="2"/>
    </font>
    <font>
      <b/>
      <sz val="9"/>
      <color theme="1"/>
      <name val="Arial"/>
      <family val="2"/>
    </font>
    <font>
      <sz val="8.5"/>
      <color theme="1"/>
      <name val="Arial"/>
      <family val="2"/>
    </font>
    <font>
      <b/>
      <sz val="9"/>
      <color rgb="FF000000"/>
      <name val="Arial"/>
      <family val="2"/>
    </font>
  </fonts>
  <fills count="10">
    <fill>
      <patternFill patternType="none"/>
    </fill>
    <fill>
      <patternFill patternType="gray125"/>
    </fill>
    <fill>
      <patternFill patternType="solid">
        <fgColor indexed="43"/>
        <bgColor indexed="26"/>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s>
  <borders count="81">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8"/>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medium">
        <color indexed="64"/>
      </left>
      <right style="thin">
        <color indexed="64"/>
      </right>
      <top/>
      <bottom style="thin">
        <color indexed="64"/>
      </bottom>
      <diagonal/>
    </border>
    <border>
      <left style="thin">
        <color indexed="64"/>
      </left>
      <right/>
      <top style="thin">
        <color indexed="8"/>
      </top>
      <bottom/>
      <diagonal/>
    </border>
    <border>
      <left style="medium">
        <color indexed="64"/>
      </left>
      <right style="thin">
        <color indexed="8"/>
      </right>
      <top style="thin">
        <color indexed="8"/>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8"/>
      </right>
      <top/>
      <bottom style="thin">
        <color indexed="8"/>
      </bottom>
      <diagonal/>
    </border>
    <border>
      <left style="thin">
        <color indexed="8"/>
      </left>
      <right/>
      <top style="thin">
        <color indexed="8"/>
      </top>
      <bottom style="medium">
        <color indexed="64"/>
      </bottom>
      <diagonal/>
    </border>
    <border>
      <left style="thin">
        <color indexed="8"/>
      </left>
      <right/>
      <top/>
      <bottom style="thin">
        <color indexed="8"/>
      </bottom>
      <diagonal/>
    </border>
    <border>
      <left style="thin">
        <color indexed="64"/>
      </left>
      <right/>
      <top style="medium">
        <color indexed="64"/>
      </top>
      <bottom style="thin">
        <color indexed="64"/>
      </bottom>
      <diagonal/>
    </border>
    <border>
      <left/>
      <right/>
      <top/>
      <bottom style="thin">
        <color indexed="8"/>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8"/>
      </left>
      <right/>
      <top/>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8"/>
      </right>
      <top style="thin">
        <color indexed="8"/>
      </top>
      <bottom style="medium">
        <color indexed="64"/>
      </bottom>
      <diagonal/>
    </border>
    <border>
      <left style="thin">
        <color indexed="8"/>
      </left>
      <right/>
      <top style="thin">
        <color indexed="64"/>
      </top>
      <bottom/>
      <diagonal/>
    </border>
    <border>
      <left/>
      <right/>
      <top style="thin">
        <color indexed="64"/>
      </top>
      <bottom style="medium">
        <color indexed="64"/>
      </bottom>
      <diagonal/>
    </border>
    <border>
      <left/>
      <right/>
      <top style="thin">
        <color indexed="8"/>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8"/>
      </left>
      <right style="thin">
        <color indexed="8"/>
      </right>
      <top/>
      <bottom style="thin">
        <color indexed="64"/>
      </bottom>
      <diagonal/>
    </border>
    <border>
      <left style="thin">
        <color indexed="8"/>
      </left>
      <right style="thin">
        <color indexed="8"/>
      </right>
      <top/>
      <bottom/>
      <diagonal/>
    </border>
    <border>
      <left style="medium">
        <color indexed="64"/>
      </left>
      <right/>
      <top style="medium">
        <color indexed="64"/>
      </top>
      <bottom/>
      <diagonal/>
    </border>
    <border>
      <left/>
      <right style="thin">
        <color indexed="64"/>
      </right>
      <top/>
      <bottom style="medium">
        <color indexed="64"/>
      </bottom>
      <diagonal/>
    </border>
    <border>
      <left/>
      <right/>
      <top style="thin">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s>
  <cellStyleXfs count="8">
    <xf numFmtId="0" fontId="0" fillId="0" borderId="0"/>
    <xf numFmtId="43" fontId="1" fillId="0" borderId="0" applyFill="0" applyBorder="0" applyAlignment="0" applyProtection="0"/>
    <xf numFmtId="164" fontId="1" fillId="0" borderId="0" applyFill="0" applyBorder="0" applyAlignment="0" applyProtection="0"/>
    <xf numFmtId="0" fontId="2" fillId="2" borderId="0" applyNumberFormat="0" applyBorder="0" applyAlignment="0" applyProtection="0"/>
    <xf numFmtId="0" fontId="23" fillId="0" borderId="0"/>
    <xf numFmtId="0" fontId="7" fillId="0" borderId="0"/>
    <xf numFmtId="9" fontId="1" fillId="0" borderId="0" applyFill="0" applyBorder="0" applyAlignment="0" applyProtection="0"/>
    <xf numFmtId="0" fontId="3" fillId="0" borderId="1" applyNumberFormat="0" applyFill="0" applyAlignment="0" applyProtection="0"/>
  </cellStyleXfs>
  <cellXfs count="681">
    <xf numFmtId="0" fontId="0" fillId="0" borderId="0" xfId="0"/>
    <xf numFmtId="0" fontId="4" fillId="0" borderId="0" xfId="0" applyFont="1" applyAlignment="1">
      <alignment horizontal="center" vertical="center" wrapText="1"/>
    </xf>
    <xf numFmtId="0" fontId="0" fillId="0" borderId="0" xfId="0" applyFont="1" applyAlignment="1">
      <alignment horizontal="justify" vertical="center" wrapText="1"/>
    </xf>
    <xf numFmtId="0" fontId="4" fillId="0" borderId="0" xfId="0" applyFont="1" applyAlignment="1">
      <alignment vertical="center"/>
    </xf>
    <xf numFmtId="0" fontId="0" fillId="0" borderId="0" xfId="0" applyFont="1" applyAlignment="1">
      <alignment vertical="center"/>
    </xf>
    <xf numFmtId="0" fontId="4" fillId="0" borderId="2" xfId="0" applyFont="1" applyBorder="1" applyAlignment="1">
      <alignment horizontal="center" vertical="center" wrapText="1"/>
    </xf>
    <xf numFmtId="0" fontId="0" fillId="0" borderId="2" xfId="0" applyFont="1" applyFill="1" applyBorder="1" applyAlignment="1">
      <alignment horizontal="justify" vertical="center"/>
    </xf>
    <xf numFmtId="0" fontId="0" fillId="0" borderId="2" xfId="0" applyFont="1" applyFill="1" applyBorder="1" applyAlignment="1">
      <alignment horizontal="justify" vertical="center" wrapText="1"/>
    </xf>
    <xf numFmtId="165" fontId="0" fillId="0" borderId="2" xfId="0" applyNumberFormat="1" applyFont="1" applyFill="1" applyBorder="1" applyAlignment="1">
      <alignment horizontal="justify" vertical="center" wrapText="1"/>
    </xf>
    <xf numFmtId="0" fontId="10" fillId="0" borderId="0" xfId="0" applyFont="1" applyAlignment="1">
      <alignment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0" fillId="0" borderId="8" xfId="0" applyFont="1" applyFill="1" applyBorder="1" applyAlignment="1">
      <alignment horizontal="justify" vertical="center" wrapText="1"/>
    </xf>
    <xf numFmtId="0" fontId="4" fillId="5" borderId="2" xfId="0" applyFont="1" applyFill="1" applyBorder="1" applyAlignment="1">
      <alignment horizontal="center" vertical="center" wrapText="1"/>
    </xf>
    <xf numFmtId="0" fontId="4" fillId="0" borderId="0" xfId="0" applyFont="1" applyFill="1" applyAlignment="1">
      <alignment horizontal="center" vertical="center" wrapText="1"/>
    </xf>
    <xf numFmtId="0" fontId="0" fillId="0" borderId="2" xfId="0" applyFont="1" applyBorder="1" applyAlignment="1">
      <alignment horizontal="center" vertical="center" wrapText="1"/>
    </xf>
    <xf numFmtId="1" fontId="4"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6" fontId="4" fillId="0" borderId="2"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4" borderId="3" xfId="0" applyFont="1" applyFill="1" applyBorder="1" applyAlignment="1">
      <alignment horizontal="center" vertical="center"/>
    </xf>
    <xf numFmtId="14" fontId="4" fillId="0" borderId="2" xfId="0"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0" fontId="4" fillId="0" borderId="9" xfId="0" applyFont="1" applyBorder="1" applyAlignment="1">
      <alignment vertical="center" wrapText="1"/>
    </xf>
    <xf numFmtId="0" fontId="0" fillId="0" borderId="9" xfId="0" applyFont="1" applyBorder="1" applyAlignment="1">
      <alignment vertical="center" wrapText="1"/>
    </xf>
    <xf numFmtId="0" fontId="4" fillId="0" borderId="9" xfId="0" applyFont="1" applyFill="1" applyBorder="1" applyAlignment="1">
      <alignment vertical="center" wrapText="1"/>
    </xf>
    <xf numFmtId="0" fontId="4" fillId="0" borderId="2" xfId="0" applyFont="1" applyBorder="1" applyAlignment="1">
      <alignment vertical="center" wrapText="1"/>
    </xf>
    <xf numFmtId="0" fontId="0" fillId="0" borderId="2" xfId="0" applyFont="1" applyBorder="1" applyAlignment="1">
      <alignment vertical="center" wrapText="1"/>
    </xf>
    <xf numFmtId="0" fontId="4" fillId="0" borderId="2" xfId="0" applyFont="1" applyFill="1" applyBorder="1" applyAlignment="1">
      <alignment vertical="center" wrapText="1"/>
    </xf>
    <xf numFmtId="0" fontId="0" fillId="0" borderId="2" xfId="0" applyFont="1" applyFill="1" applyBorder="1" applyAlignment="1">
      <alignment vertical="center" wrapText="1"/>
    </xf>
    <xf numFmtId="0" fontId="5" fillId="0" borderId="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0" fillId="0" borderId="11" xfId="0" applyFont="1" applyBorder="1" applyAlignment="1">
      <alignment horizontal="center" vertical="center" wrapText="1"/>
    </xf>
    <xf numFmtId="0" fontId="4" fillId="0" borderId="11"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1" fontId="4" fillId="0" borderId="12" xfId="0" applyNumberFormat="1" applyFont="1" applyFill="1" applyBorder="1" applyAlignment="1">
      <alignment horizontal="center" vertical="center" wrapText="1"/>
    </xf>
    <xf numFmtId="14" fontId="4" fillId="0" borderId="11" xfId="0" applyNumberFormat="1" applyFont="1" applyFill="1" applyBorder="1" applyAlignment="1">
      <alignment horizontal="center" vertical="center" wrapText="1"/>
    </xf>
    <xf numFmtId="0" fontId="0" fillId="0" borderId="8" xfId="0" applyFont="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0"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4" xfId="0" applyFont="1" applyFill="1" applyBorder="1" applyAlignment="1">
      <alignment horizontal="center" vertical="center" wrapText="1"/>
    </xf>
    <xf numFmtId="0" fontId="4" fillId="0" borderId="16" xfId="0" applyFont="1" applyBorder="1" applyAlignment="1">
      <alignment vertical="center" wrapText="1"/>
    </xf>
    <xf numFmtId="0" fontId="0" fillId="0" borderId="16" xfId="0" applyFont="1" applyBorder="1" applyAlignment="1">
      <alignment vertical="center" wrapText="1"/>
    </xf>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14" fontId="4" fillId="0" borderId="9" xfId="0" applyNumberFormat="1" applyFont="1" applyFill="1" applyBorder="1" applyAlignment="1">
      <alignment horizontal="center" vertical="center" wrapText="1"/>
    </xf>
    <xf numFmtId="0" fontId="4" fillId="0" borderId="18" xfId="0" applyFont="1" applyFill="1" applyBorder="1" applyAlignment="1">
      <alignment vertical="center" wrapText="1"/>
    </xf>
    <xf numFmtId="14" fontId="4" fillId="0" borderId="3" xfId="0" applyNumberFormat="1" applyFont="1" applyFill="1" applyBorder="1" applyAlignment="1">
      <alignment horizontal="center" vertical="center" wrapText="1"/>
    </xf>
    <xf numFmtId="0" fontId="4" fillId="0" borderId="19" xfId="0" applyFont="1" applyFill="1" applyBorder="1" applyAlignment="1">
      <alignment vertical="center" wrapText="1"/>
    </xf>
    <xf numFmtId="0" fontId="0" fillId="0" borderId="9" xfId="0" applyFont="1" applyFill="1" applyBorder="1" applyAlignment="1">
      <alignment vertical="center" wrapText="1"/>
    </xf>
    <xf numFmtId="0" fontId="0" fillId="0" borderId="12" xfId="0" applyFont="1" applyFill="1" applyBorder="1" applyAlignment="1">
      <alignment vertical="center" wrapText="1"/>
    </xf>
    <xf numFmtId="0" fontId="0" fillId="0" borderId="3" xfId="0" applyFont="1" applyFill="1" applyBorder="1" applyAlignment="1">
      <alignment vertical="center" wrapText="1"/>
    </xf>
    <xf numFmtId="0" fontId="4" fillId="0" borderId="12" xfId="0" applyFont="1" applyBorder="1" applyAlignment="1">
      <alignment vertical="center" wrapText="1"/>
    </xf>
    <xf numFmtId="0" fontId="0" fillId="0" borderId="12" xfId="0" applyFont="1" applyBorder="1" applyAlignment="1">
      <alignment vertical="center" wrapText="1"/>
    </xf>
    <xf numFmtId="0" fontId="4" fillId="0" borderId="3" xfId="0" applyFont="1" applyBorder="1" applyAlignment="1">
      <alignment vertical="center" wrapText="1"/>
    </xf>
    <xf numFmtId="0" fontId="0" fillId="0" borderId="3" xfId="0" applyFont="1" applyBorder="1" applyAlignment="1">
      <alignment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9" xfId="0" applyFont="1" applyFill="1" applyBorder="1" applyAlignment="1">
      <alignment horizontal="justify" vertical="center" wrapText="1"/>
    </xf>
    <xf numFmtId="0" fontId="0" fillId="0" borderId="9" xfId="0" applyFont="1" applyFill="1" applyBorder="1" applyAlignment="1">
      <alignment horizontal="justify" vertical="center"/>
    </xf>
    <xf numFmtId="0" fontId="4" fillId="4" borderId="2"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0" fillId="4" borderId="2" xfId="0" applyFont="1" applyFill="1" applyBorder="1" applyAlignment="1">
      <alignment horizontal="center" vertical="center" wrapText="1"/>
    </xf>
    <xf numFmtId="1" fontId="4" fillId="4" borderId="2" xfId="0" applyNumberFormat="1" applyFont="1" applyFill="1" applyBorder="1" applyAlignment="1">
      <alignment horizontal="center" vertical="center" wrapText="1"/>
    </xf>
    <xf numFmtId="0" fontId="4" fillId="4" borderId="2" xfId="0" applyFont="1" applyFill="1" applyBorder="1" applyAlignment="1">
      <alignment vertical="center" wrapText="1"/>
    </xf>
    <xf numFmtId="166" fontId="0" fillId="4" borderId="3" xfId="0" applyNumberFormat="1" applyFont="1" applyFill="1" applyBorder="1" applyAlignment="1">
      <alignment horizontal="center" vertical="center"/>
    </xf>
    <xf numFmtId="0" fontId="4" fillId="0" borderId="21" xfId="0"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3" fontId="4" fillId="0" borderId="3" xfId="0" applyNumberFormat="1" applyFont="1" applyFill="1" applyBorder="1" applyAlignment="1">
      <alignment horizontal="center" vertical="center" wrapText="1"/>
    </xf>
    <xf numFmtId="9" fontId="0" fillId="0" borderId="2" xfId="0" applyNumberFormat="1" applyFont="1" applyFill="1" applyBorder="1" applyAlignment="1">
      <alignment horizontal="justify" vertical="center" wrapText="1"/>
    </xf>
    <xf numFmtId="9" fontId="0" fillId="0" borderId="9" xfId="0" applyNumberFormat="1" applyFont="1" applyFill="1" applyBorder="1" applyAlignment="1">
      <alignment horizontal="justify" vertical="center" wrapText="1"/>
    </xf>
    <xf numFmtId="0" fontId="0" fillId="0" borderId="2" xfId="0" applyFont="1" applyFill="1" applyBorder="1" applyAlignment="1">
      <alignment horizontal="left" vertical="center" wrapText="1"/>
    </xf>
    <xf numFmtId="0" fontId="24" fillId="0" borderId="2" xfId="0" applyFont="1" applyFill="1" applyBorder="1" applyAlignment="1">
      <alignment vertical="center" wrapText="1"/>
    </xf>
    <xf numFmtId="9" fontId="0" fillId="0" borderId="2" xfId="0" applyNumberFormat="1" applyFont="1" applyFill="1" applyBorder="1" applyAlignment="1">
      <alignment horizontal="center" vertical="center" wrapText="1"/>
    </xf>
    <xf numFmtId="0" fontId="24" fillId="0" borderId="2" xfId="0" applyFont="1" applyFill="1" applyBorder="1" applyAlignment="1">
      <alignment horizontal="justify" vertical="center" wrapText="1"/>
    </xf>
    <xf numFmtId="0" fontId="24" fillId="0"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2"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10" fontId="0" fillId="0" borderId="2" xfId="0"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0" fillId="0" borderId="9" xfId="0" applyFont="1" applyBorder="1" applyAlignment="1">
      <alignment horizontal="center" vertical="center" wrapText="1"/>
    </xf>
    <xf numFmtId="14" fontId="0" fillId="0" borderId="3" xfId="0" applyNumberFormat="1" applyFont="1" applyFill="1" applyBorder="1" applyAlignment="1">
      <alignment horizontal="center" vertical="center" wrapText="1"/>
    </xf>
    <xf numFmtId="168" fontId="4" fillId="6" borderId="2" xfId="0" applyNumberFormat="1" applyFont="1" applyFill="1" applyBorder="1" applyAlignment="1">
      <alignment horizontal="center" vertical="center" wrapText="1"/>
    </xf>
    <xf numFmtId="3" fontId="0" fillId="0" borderId="2" xfId="0" applyNumberFormat="1" applyFont="1" applyFill="1" applyBorder="1" applyAlignment="1">
      <alignment horizontal="right" vertical="center" wrapText="1"/>
    </xf>
    <xf numFmtId="0" fontId="0" fillId="0" borderId="0" xfId="0" applyFont="1" applyAlignment="1">
      <alignment horizontal="center" vertical="center" wrapText="1"/>
    </xf>
    <xf numFmtId="14" fontId="0" fillId="0" borderId="2" xfId="0" applyNumberFormat="1" applyFont="1" applyFill="1" applyBorder="1" applyAlignment="1">
      <alignment horizontal="justify" vertical="center" wrapText="1"/>
    </xf>
    <xf numFmtId="14" fontId="0" fillId="0" borderId="8" xfId="0" applyNumberFormat="1" applyFont="1" applyFill="1" applyBorder="1" applyAlignment="1">
      <alignment horizontal="justify" vertical="center" wrapText="1"/>
    </xf>
    <xf numFmtId="9" fontId="4" fillId="0" borderId="2" xfId="0" applyNumberFormat="1" applyFont="1" applyFill="1" applyBorder="1" applyAlignment="1">
      <alignment horizontal="center" vertical="center" wrapText="1"/>
    </xf>
    <xf numFmtId="10" fontId="4" fillId="0" borderId="8" xfId="0" applyNumberFormat="1" applyFont="1" applyFill="1" applyBorder="1" applyAlignment="1">
      <alignment horizontal="center" vertical="center" wrapText="1"/>
    </xf>
    <xf numFmtId="14" fontId="4" fillId="0" borderId="8" xfId="0" applyNumberFormat="1" applyFont="1" applyFill="1" applyBorder="1" applyAlignment="1">
      <alignment horizontal="justify" vertical="center" wrapText="1"/>
    </xf>
    <xf numFmtId="9" fontId="4" fillId="0" borderId="8" xfId="0" applyNumberFormat="1" applyFont="1" applyFill="1" applyBorder="1" applyAlignment="1">
      <alignment horizontal="center" vertical="center" wrapText="1"/>
    </xf>
    <xf numFmtId="1" fontId="4" fillId="6" borderId="2" xfId="0" applyNumberFormat="1" applyFont="1" applyFill="1" applyBorder="1" applyAlignment="1">
      <alignment horizontal="center" vertical="center" wrapText="1"/>
    </xf>
    <xf numFmtId="0" fontId="0"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14" fillId="0" borderId="23" xfId="0" applyFont="1" applyFill="1" applyBorder="1" applyAlignment="1">
      <alignment horizontal="center" vertical="center" wrapText="1"/>
    </xf>
    <xf numFmtId="3" fontId="4" fillId="4" borderId="2" xfId="0" applyNumberFormat="1" applyFont="1" applyFill="1" applyBorder="1" applyAlignment="1">
      <alignment horizontal="center" vertical="center" wrapText="1"/>
    </xf>
    <xf numFmtId="1" fontId="4" fillId="0" borderId="8" xfId="0" applyNumberFormat="1" applyFont="1" applyFill="1" applyBorder="1" applyAlignment="1">
      <alignment horizontal="center" vertical="center" wrapText="1"/>
    </xf>
    <xf numFmtId="0" fontId="0" fillId="0" borderId="24" xfId="0" applyFont="1" applyFill="1" applyBorder="1" applyAlignment="1">
      <alignment horizontal="center" vertical="center" wrapText="1"/>
    </xf>
    <xf numFmtId="6" fontId="4" fillId="4" borderId="2" xfId="0" applyNumberFormat="1"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Fill="1" applyBorder="1" applyAlignment="1">
      <alignment horizontal="center" vertical="center" wrapText="1"/>
    </xf>
    <xf numFmtId="164" fontId="4" fillId="0" borderId="2" xfId="2" applyFont="1" applyFill="1" applyBorder="1" applyAlignment="1">
      <alignment horizontal="center" vertical="center" wrapText="1"/>
    </xf>
    <xf numFmtId="164" fontId="4" fillId="4" borderId="2" xfId="0" applyNumberFormat="1" applyFont="1" applyFill="1" applyBorder="1" applyAlignment="1">
      <alignment horizontal="center" vertical="center" wrapText="1"/>
    </xf>
    <xf numFmtId="167" fontId="4" fillId="0" borderId="9" xfId="0" applyNumberFormat="1" applyFont="1" applyFill="1" applyBorder="1" applyAlignment="1">
      <alignment horizontal="center" vertical="center" wrapText="1"/>
    </xf>
    <xf numFmtId="0" fontId="4" fillId="0" borderId="9" xfId="0" applyFont="1" applyBorder="1" applyAlignment="1">
      <alignment horizontal="center" vertical="center" wrapText="1"/>
    </xf>
    <xf numFmtId="1" fontId="4" fillId="0" borderId="9" xfId="0" applyNumberFormat="1" applyFont="1" applyFill="1" applyBorder="1" applyAlignment="1">
      <alignment horizontal="center" vertical="center" wrapText="1"/>
    </xf>
    <xf numFmtId="0" fontId="4" fillId="0" borderId="8" xfId="0" applyFont="1" applyBorder="1" applyAlignment="1">
      <alignment horizontal="center" vertical="center" wrapText="1"/>
    </xf>
    <xf numFmtId="0" fontId="4" fillId="4" borderId="3" xfId="0" applyFont="1" applyFill="1" applyBorder="1" applyAlignment="1">
      <alignment horizontal="center" vertical="center" wrapText="1"/>
    </xf>
    <xf numFmtId="167" fontId="4" fillId="4" borderId="2" xfId="0" applyNumberFormat="1" applyFont="1" applyFill="1" applyBorder="1" applyAlignment="1">
      <alignment horizontal="center" vertical="center" wrapText="1"/>
    </xf>
    <xf numFmtId="3" fontId="0" fillId="0" borderId="3" xfId="0" applyNumberFormat="1" applyFont="1" applyFill="1" applyBorder="1" applyAlignment="1">
      <alignment horizontal="center" vertical="center" wrapText="1"/>
    </xf>
    <xf numFmtId="165" fontId="0" fillId="0" borderId="2" xfId="0" applyNumberFormat="1" applyFont="1" applyFill="1" applyBorder="1" applyAlignment="1">
      <alignment horizontal="center" vertical="center" wrapText="1"/>
    </xf>
    <xf numFmtId="165" fontId="0" fillId="0" borderId="9" xfId="0" applyNumberFormat="1" applyFont="1" applyFill="1" applyBorder="1" applyAlignment="1">
      <alignment horizontal="center" vertical="center" wrapText="1"/>
    </xf>
    <xf numFmtId="0" fontId="0" fillId="0" borderId="18" xfId="0"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1" fontId="4" fillId="0" borderId="16" xfId="0" applyNumberFormat="1" applyFont="1" applyFill="1" applyBorder="1" applyAlignment="1">
      <alignment horizontal="center" vertical="center" wrapText="1"/>
    </xf>
    <xf numFmtId="1" fontId="4" fillId="0" borderId="25"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170" fontId="4" fillId="0" borderId="3" xfId="0" applyNumberFormat="1" applyFont="1" applyFill="1" applyBorder="1" applyAlignment="1">
      <alignment horizontal="center" vertical="center" wrapText="1"/>
    </xf>
    <xf numFmtId="170" fontId="4" fillId="0" borderId="2" xfId="0" applyNumberFormat="1" applyFont="1" applyBorder="1" applyAlignment="1">
      <alignment horizontal="center" vertical="center" wrapText="1"/>
    </xf>
    <xf numFmtId="9" fontId="0" fillId="0" borderId="3" xfId="0" applyNumberFormat="1" applyFont="1" applyFill="1" applyBorder="1" applyAlignment="1">
      <alignment horizontal="center" vertical="center" wrapText="1"/>
    </xf>
    <xf numFmtId="9" fontId="0" fillId="0" borderId="2" xfId="0" applyNumberFormat="1" applyFont="1" applyBorder="1" applyAlignment="1">
      <alignment horizontal="center" vertical="center" wrapText="1"/>
    </xf>
    <xf numFmtId="0" fontId="0" fillId="0" borderId="2" xfId="0" applyFont="1" applyBorder="1" applyAlignment="1">
      <alignment vertical="top" wrapText="1"/>
    </xf>
    <xf numFmtId="170" fontId="4" fillId="0" borderId="2" xfId="0" applyNumberFormat="1" applyFont="1" applyFill="1" applyBorder="1" applyAlignment="1">
      <alignment horizontal="center" vertical="center" wrapText="1"/>
    </xf>
    <xf numFmtId="170" fontId="4" fillId="0" borderId="0" xfId="0" applyNumberFormat="1" applyFont="1" applyAlignment="1">
      <alignment horizontal="center" vertical="center" wrapText="1"/>
    </xf>
    <xf numFmtId="170" fontId="4" fillId="0" borderId="2" xfId="0" applyNumberFormat="1" applyFont="1" applyFill="1" applyBorder="1" applyAlignment="1">
      <alignment horizontal="center" vertical="center"/>
    </xf>
    <xf numFmtId="170" fontId="4" fillId="7" borderId="2" xfId="0" applyNumberFormat="1" applyFont="1" applyFill="1" applyBorder="1" applyAlignment="1">
      <alignment horizontal="center" vertical="center" wrapText="1"/>
    </xf>
    <xf numFmtId="170" fontId="4" fillId="0" borderId="16" xfId="0"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0" fillId="3" borderId="11" xfId="0" applyFont="1" applyFill="1" applyBorder="1" applyAlignment="1">
      <alignment horizontal="center" vertical="center"/>
    </xf>
    <xf numFmtId="0" fontId="4" fillId="0" borderId="9" xfId="4" applyFont="1" applyBorder="1" applyAlignment="1">
      <alignment vertical="center" wrapText="1"/>
    </xf>
    <xf numFmtId="0" fontId="0" fillId="0" borderId="3" xfId="4" applyFont="1" applyBorder="1" applyAlignment="1">
      <alignment vertical="center" wrapText="1"/>
    </xf>
    <xf numFmtId="0" fontId="0" fillId="0" borderId="2" xfId="4" applyFont="1" applyBorder="1" applyAlignment="1">
      <alignment vertical="center" wrapText="1"/>
    </xf>
    <xf numFmtId="0" fontId="0" fillId="0" borderId="8" xfId="4" applyFont="1" applyBorder="1" applyAlignment="1">
      <alignment vertical="center" wrapText="1"/>
    </xf>
    <xf numFmtId="0" fontId="4" fillId="0" borderId="16" xfId="4" applyFont="1" applyBorder="1" applyAlignment="1">
      <alignment vertical="center" wrapText="1"/>
    </xf>
    <xf numFmtId="0" fontId="0" fillId="0" borderId="11" xfId="4" applyFont="1" applyBorder="1" applyAlignment="1">
      <alignment horizontal="center" vertical="center" wrapText="1"/>
    </xf>
    <xf numFmtId="0" fontId="4" fillId="0" borderId="26" xfId="0" applyFont="1" applyFill="1" applyBorder="1" applyAlignment="1">
      <alignment horizontal="center" vertical="center" wrapText="1"/>
    </xf>
    <xf numFmtId="0" fontId="0" fillId="0" borderId="3" xfId="4" applyFont="1" applyBorder="1" applyAlignment="1">
      <alignment horizontal="center" vertical="center" wrapText="1"/>
    </xf>
    <xf numFmtId="0" fontId="0" fillId="0" borderId="2" xfId="4" applyFont="1" applyBorder="1" applyAlignment="1">
      <alignment horizontal="center" vertical="center" wrapText="1"/>
    </xf>
    <xf numFmtId="0" fontId="0" fillId="0" borderId="9" xfId="4" applyFont="1" applyBorder="1" applyAlignment="1">
      <alignment horizontal="center" vertical="center" wrapText="1"/>
    </xf>
    <xf numFmtId="0" fontId="25" fillId="0" borderId="27" xfId="0" applyFont="1" applyBorder="1" applyAlignment="1">
      <alignment horizontal="center" vertical="center" wrapText="1"/>
    </xf>
    <xf numFmtId="0" fontId="0" fillId="0" borderId="2" xfId="0" applyNumberFormat="1" applyFont="1" applyFill="1" applyBorder="1" applyAlignment="1">
      <alignment horizontal="justify" vertical="center" wrapText="1"/>
    </xf>
    <xf numFmtId="0" fontId="26" fillId="0" borderId="2" xfId="0" applyFont="1" applyFill="1" applyBorder="1" applyAlignment="1">
      <alignment horizontal="center" vertical="center" wrapText="1"/>
    </xf>
    <xf numFmtId="0" fontId="0" fillId="0" borderId="23" xfId="0" applyFont="1" applyFill="1" applyBorder="1" applyAlignment="1">
      <alignment horizontal="justify" vertical="center" wrapText="1"/>
    </xf>
    <xf numFmtId="0" fontId="0" fillId="0" borderId="28" xfId="0" applyFont="1" applyFill="1" applyBorder="1" applyAlignment="1">
      <alignment horizontal="justify" vertical="center" wrapText="1"/>
    </xf>
    <xf numFmtId="0" fontId="0" fillId="0" borderId="29" xfId="0" applyFont="1" applyFill="1" applyBorder="1" applyAlignment="1">
      <alignment horizontal="center" vertical="center" wrapText="1"/>
    </xf>
    <xf numFmtId="0" fontId="0" fillId="0" borderId="30" xfId="0" applyFont="1" applyFill="1" applyBorder="1" applyAlignment="1">
      <alignment vertical="center" wrapText="1"/>
    </xf>
    <xf numFmtId="0" fontId="12" fillId="0" borderId="28" xfId="0" applyFont="1" applyFill="1" applyBorder="1" applyAlignment="1">
      <alignment horizontal="justify" vertical="center" wrapText="1"/>
    </xf>
    <xf numFmtId="0" fontId="0" fillId="0" borderId="31" xfId="0" applyFont="1" applyFill="1" applyBorder="1" applyAlignment="1">
      <alignment vertical="center" wrapText="1"/>
    </xf>
    <xf numFmtId="0" fontId="0" fillId="0" borderId="32" xfId="0" applyFont="1" applyFill="1" applyBorder="1" applyAlignment="1">
      <alignment vertical="center" wrapText="1"/>
    </xf>
    <xf numFmtId="0" fontId="12" fillId="0" borderId="23" xfId="0" applyFont="1" applyFill="1" applyBorder="1" applyAlignment="1">
      <alignment horizontal="justify" vertical="center" wrapText="1"/>
    </xf>
    <xf numFmtId="0" fontId="0" fillId="0" borderId="29" xfId="0" applyFont="1" applyFill="1" applyBorder="1" applyAlignment="1">
      <alignment horizontal="justify" vertical="center" wrapText="1"/>
    </xf>
    <xf numFmtId="0" fontId="25" fillId="0" borderId="33" xfId="0" applyFont="1" applyBorder="1" applyAlignment="1">
      <alignment horizontal="center" vertical="center" wrapText="1"/>
    </xf>
    <xf numFmtId="0" fontId="27" fillId="0" borderId="2" xfId="0" applyFont="1" applyFill="1" applyBorder="1" applyAlignment="1">
      <alignment horizontal="center" vertical="center" wrapText="1"/>
    </xf>
    <xf numFmtId="0" fontId="26" fillId="0" borderId="27" xfId="0" applyFont="1" applyBorder="1" applyAlignment="1">
      <alignment horizontal="center" vertical="center" wrapText="1"/>
    </xf>
    <xf numFmtId="0" fontId="17" fillId="0" borderId="2" xfId="0" applyFont="1" applyFill="1" applyBorder="1" applyAlignment="1">
      <alignment horizontal="justify" vertical="center" wrapText="1"/>
    </xf>
    <xf numFmtId="0" fontId="4" fillId="0" borderId="2" xfId="0" applyFont="1" applyFill="1" applyBorder="1" applyAlignment="1">
      <alignment horizontal="justify" vertical="center" wrapText="1"/>
    </xf>
    <xf numFmtId="171" fontId="0" fillId="6" borderId="2" xfId="0" applyNumberFormat="1" applyFont="1" applyFill="1" applyBorder="1" applyAlignment="1">
      <alignment horizontal="center" vertical="center" wrapText="1"/>
    </xf>
    <xf numFmtId="167" fontId="0" fillId="0" borderId="2" xfId="1" applyNumberFormat="1" applyFont="1" applyFill="1" applyBorder="1" applyAlignment="1">
      <alignment horizontal="center" vertical="center" wrapText="1"/>
    </xf>
    <xf numFmtId="0" fontId="0" fillId="0" borderId="0" xfId="0" applyFont="1" applyFill="1" applyAlignment="1">
      <alignment horizontal="center" vertical="center" wrapText="1"/>
    </xf>
    <xf numFmtId="3" fontId="0" fillId="0" borderId="2" xfId="0" applyNumberFormat="1" applyFont="1" applyFill="1" applyBorder="1" applyAlignment="1">
      <alignment vertical="center" wrapText="1"/>
    </xf>
    <xf numFmtId="0" fontId="15" fillId="0" borderId="2" xfId="0" applyFont="1" applyFill="1" applyBorder="1" applyAlignment="1">
      <alignment horizontal="center" vertical="center" wrapText="1"/>
    </xf>
    <xf numFmtId="0" fontId="0" fillId="0" borderId="2" xfId="0" applyFont="1" applyFill="1" applyBorder="1" applyAlignment="1">
      <alignment horizontal="justify" vertical="top" wrapText="1"/>
    </xf>
    <xf numFmtId="0" fontId="0" fillId="0" borderId="2" xfId="0" applyFont="1" applyFill="1" applyBorder="1" applyAlignment="1">
      <alignment vertical="top" wrapText="1"/>
    </xf>
    <xf numFmtId="1" fontId="0" fillId="0" borderId="2" xfId="0" applyNumberFormat="1" applyFont="1" applyFill="1" applyBorder="1" applyAlignment="1">
      <alignment horizontal="center" vertical="center" wrapText="1"/>
    </xf>
    <xf numFmtId="1" fontId="0" fillId="0" borderId="2" xfId="6" applyNumberFormat="1" applyFont="1" applyFill="1" applyBorder="1" applyAlignment="1">
      <alignment horizontal="center" vertical="center" wrapText="1"/>
    </xf>
    <xf numFmtId="167" fontId="0" fillId="0" borderId="3" xfId="1" applyNumberFormat="1" applyFont="1" applyFill="1" applyBorder="1" applyAlignment="1">
      <alignment vertical="center" wrapText="1"/>
    </xf>
    <xf numFmtId="0" fontId="0" fillId="0" borderId="3" xfId="0" applyNumberFormat="1" applyFont="1" applyFill="1" applyBorder="1" applyAlignment="1">
      <alignment horizontal="left" vertical="center" wrapText="1"/>
    </xf>
    <xf numFmtId="17" fontId="0" fillId="0" borderId="3" xfId="0" applyNumberFormat="1" applyFont="1" applyFill="1" applyBorder="1" applyAlignment="1">
      <alignment horizontal="center" vertical="center" wrapText="1"/>
    </xf>
    <xf numFmtId="3" fontId="0" fillId="0" borderId="3" xfId="0" applyNumberFormat="1" applyFont="1" applyFill="1" applyBorder="1" applyAlignment="1">
      <alignment horizontal="right" vertical="center" wrapText="1"/>
    </xf>
    <xf numFmtId="0" fontId="12" fillId="0" borderId="2" xfId="0" applyFont="1" applyFill="1" applyBorder="1" applyAlignment="1">
      <alignment horizontal="center" vertical="center" wrapText="1"/>
    </xf>
    <xf numFmtId="169" fontId="0" fillId="0" borderId="2" xfId="4" applyNumberFormat="1" applyFont="1" applyBorder="1" applyAlignment="1">
      <alignment horizontal="center" vertical="center" wrapText="1"/>
    </xf>
    <xf numFmtId="0" fontId="0" fillId="0" borderId="34" xfId="0" applyFont="1" applyFill="1" applyBorder="1" applyAlignment="1">
      <alignment horizontal="center" vertical="center" wrapText="1"/>
    </xf>
    <xf numFmtId="3" fontId="0" fillId="0" borderId="2" xfId="5" applyNumberFormat="1" applyFont="1" applyFill="1" applyBorder="1"/>
    <xf numFmtId="0" fontId="15" fillId="0" borderId="0" xfId="0" applyFont="1" applyAlignment="1">
      <alignment horizontal="center" vertical="center" wrapText="1"/>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3" fontId="0" fillId="0" borderId="2" xfId="0" applyNumberFormat="1" applyFont="1" applyFill="1" applyBorder="1" applyAlignment="1">
      <alignment horizontal="center" vertical="center" wrapText="1"/>
    </xf>
    <xf numFmtId="9" fontId="0" fillId="0" borderId="8" xfId="6" applyNumberFormat="1" applyFont="1" applyFill="1" applyBorder="1" applyAlignment="1">
      <alignment horizontal="center" vertical="center" wrapText="1"/>
    </xf>
    <xf numFmtId="0" fontId="14" fillId="0" borderId="21"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4" fillId="0" borderId="8" xfId="0" applyFont="1" applyFill="1" applyBorder="1" applyAlignment="1">
      <alignment horizontal="justify" vertical="center" wrapText="1"/>
    </xf>
    <xf numFmtId="0" fontId="26"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6" fontId="0" fillId="0" borderId="8" xfId="0" applyNumberFormat="1" applyFont="1" applyFill="1" applyBorder="1" applyAlignment="1">
      <alignment horizontal="center" vertical="center" wrapText="1"/>
    </xf>
    <xf numFmtId="167" fontId="0" fillId="0" borderId="8" xfId="1" applyNumberFormat="1" applyFont="1" applyFill="1" applyBorder="1" applyAlignment="1">
      <alignment horizontal="center" vertical="center" wrapText="1"/>
    </xf>
    <xf numFmtId="167" fontId="0" fillId="0" borderId="8" xfId="1" applyNumberFormat="1" applyFont="1" applyFill="1" applyBorder="1" applyAlignment="1">
      <alignment vertical="center" wrapText="1"/>
    </xf>
    <xf numFmtId="0" fontId="0" fillId="0" borderId="2" xfId="0" applyFont="1" applyFill="1" applyBorder="1" applyAlignment="1">
      <alignment vertical="center"/>
    </xf>
    <xf numFmtId="44" fontId="0" fillId="0" borderId="9" xfId="0" applyNumberFormat="1" applyFont="1" applyFill="1" applyBorder="1" applyAlignment="1">
      <alignment horizontal="center" vertical="center" wrapText="1"/>
    </xf>
    <xf numFmtId="44" fontId="0" fillId="0" borderId="3"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165" fontId="0" fillId="0" borderId="2" xfId="0" applyNumberFormat="1" applyFill="1" applyBorder="1" applyAlignment="1">
      <alignment horizontal="center" vertical="center" wrapText="1"/>
    </xf>
    <xf numFmtId="0" fontId="0" fillId="0" borderId="2" xfId="0" applyFill="1" applyBorder="1" applyAlignment="1">
      <alignment horizontal="justify" vertical="center" wrapText="1"/>
    </xf>
    <xf numFmtId="9" fontId="0" fillId="0" borderId="2" xfId="0" applyNumberFormat="1" applyFill="1" applyBorder="1" applyAlignment="1">
      <alignment horizontal="center" vertical="center" wrapText="1"/>
    </xf>
    <xf numFmtId="0" fontId="6"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justify" vertical="center" wrapText="1"/>
    </xf>
    <xf numFmtId="0" fontId="0" fillId="0" borderId="0" xfId="0" applyFont="1" applyFill="1" applyAlignment="1">
      <alignment horizontal="justify" vertical="center" wrapText="1"/>
    </xf>
    <xf numFmtId="0" fontId="0" fillId="6" borderId="20" xfId="0" applyFill="1" applyBorder="1" applyAlignment="1">
      <alignment horizontal="center" vertical="center" wrapText="1"/>
    </xf>
    <xf numFmtId="0" fontId="0" fillId="6" borderId="2" xfId="0" applyFill="1" applyBorder="1" applyAlignment="1">
      <alignment horizontal="center" vertical="center" wrapText="1"/>
    </xf>
    <xf numFmtId="0" fontId="6"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1" fontId="7" fillId="6" borderId="2" xfId="6" applyNumberFormat="1" applyFont="1" applyFill="1" applyBorder="1" applyAlignment="1">
      <alignment horizontal="center" vertical="center" wrapText="1"/>
    </xf>
    <xf numFmtId="0" fontId="0" fillId="6" borderId="2" xfId="0" applyFont="1" applyFill="1" applyBorder="1" applyAlignment="1">
      <alignment horizontal="center" vertical="center" wrapText="1"/>
    </xf>
    <xf numFmtId="170" fontId="5" fillId="0" borderId="2" xfId="0" applyNumberFormat="1" applyFont="1" applyFill="1" applyBorder="1" applyAlignment="1">
      <alignment horizontal="center" vertical="center" wrapText="1"/>
    </xf>
    <xf numFmtId="0" fontId="24" fillId="0" borderId="2" xfId="0" applyFont="1" applyFill="1" applyBorder="1" applyAlignment="1">
      <alignment horizontal="left" vertical="center" wrapText="1"/>
    </xf>
    <xf numFmtId="0" fontId="0" fillId="0" borderId="2" xfId="0" applyFill="1" applyBorder="1" applyAlignment="1">
      <alignment horizontal="left" vertical="center" wrapText="1"/>
    </xf>
    <xf numFmtId="14" fontId="24" fillId="0" borderId="2" xfId="0" applyNumberFormat="1" applyFont="1" applyFill="1" applyBorder="1" applyAlignment="1">
      <alignment horizontal="left" vertical="center" wrapText="1"/>
    </xf>
    <xf numFmtId="9" fontId="24" fillId="0" borderId="2" xfId="0" applyNumberFormat="1" applyFont="1" applyFill="1" applyBorder="1" applyAlignment="1">
      <alignment horizontal="center" vertical="center" wrapText="1"/>
    </xf>
    <xf numFmtId="0" fontId="27" fillId="0" borderId="2" xfId="0" applyFont="1" applyFill="1" applyBorder="1" applyAlignment="1">
      <alignment horizontal="left" vertical="center" wrapText="1"/>
    </xf>
    <xf numFmtId="14" fontId="27" fillId="0" borderId="2" xfId="0" applyNumberFormat="1" applyFont="1" applyFill="1" applyBorder="1" applyAlignment="1">
      <alignment horizontal="left" vertical="center" wrapText="1"/>
    </xf>
    <xf numFmtId="9" fontId="27" fillId="0" borderId="2"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0" fontId="28" fillId="0" borderId="2" xfId="0" applyFont="1" applyFill="1" applyBorder="1" applyAlignment="1">
      <alignment horizontal="center" vertical="center" wrapText="1"/>
    </xf>
    <xf numFmtId="0" fontId="26" fillId="0" borderId="2" xfId="0" applyFont="1" applyBorder="1" applyAlignment="1">
      <alignment horizontal="center" vertical="center" wrapText="1"/>
    </xf>
    <xf numFmtId="49" fontId="4" fillId="0" borderId="2" xfId="0"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14" fontId="24" fillId="0" borderId="2" xfId="0" applyNumberFormat="1" applyFont="1" applyFill="1" applyBorder="1" applyAlignment="1">
      <alignment horizontal="center" vertical="center" wrapText="1"/>
    </xf>
    <xf numFmtId="49" fontId="26" fillId="0" borderId="2"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170" fontId="0" fillId="0" borderId="2" xfId="0" applyNumberFormat="1" applyFont="1" applyFill="1" applyBorder="1" applyAlignment="1">
      <alignment horizontal="center" vertical="center" wrapText="1"/>
    </xf>
    <xf numFmtId="0" fontId="28" fillId="0" borderId="7" xfId="0" applyFont="1" applyFill="1" applyBorder="1" applyAlignment="1">
      <alignment horizontal="left" vertical="center" wrapText="1"/>
    </xf>
    <xf numFmtId="0" fontId="30" fillId="0" borderId="7" xfId="0" applyFont="1" applyFill="1" applyBorder="1" applyAlignment="1">
      <alignment horizontal="center" vertical="center" wrapText="1"/>
    </xf>
    <xf numFmtId="0" fontId="28" fillId="0" borderId="7" xfId="0" applyFont="1" applyFill="1" applyBorder="1" applyAlignment="1">
      <alignment horizontal="center" vertical="center" wrapText="1"/>
    </xf>
    <xf numFmtId="14" fontId="27" fillId="0" borderId="2" xfId="0" applyNumberFormat="1" applyFont="1" applyFill="1" applyBorder="1" applyAlignment="1">
      <alignment horizontal="center" vertical="center" wrapText="1"/>
    </xf>
    <xf numFmtId="172" fontId="4" fillId="6" borderId="34" xfId="0" applyNumberFormat="1" applyFont="1" applyFill="1" applyBorder="1" applyAlignment="1">
      <alignment horizontal="center" vertical="center" wrapText="1"/>
    </xf>
    <xf numFmtId="173" fontId="0" fillId="0" borderId="2" xfId="0" applyNumberFormat="1" applyFill="1" applyBorder="1" applyAlignment="1">
      <alignment horizontal="center" vertical="center" wrapText="1"/>
    </xf>
    <xf numFmtId="173" fontId="7" fillId="0" borderId="2" xfId="1" applyNumberFormat="1" applyFont="1" applyFill="1" applyBorder="1" applyAlignment="1">
      <alignment horizontal="center" vertical="center" wrapText="1"/>
    </xf>
    <xf numFmtId="0" fontId="24" fillId="6" borderId="2" xfId="0" applyFont="1" applyFill="1" applyBorder="1" applyAlignment="1">
      <alignment vertical="center" wrapText="1"/>
    </xf>
    <xf numFmtId="0" fontId="27" fillId="6" borderId="2" xfId="0" applyFont="1" applyFill="1" applyBorder="1" applyAlignment="1">
      <alignment vertical="center" wrapText="1"/>
    </xf>
    <xf numFmtId="0" fontId="0" fillId="6" borderId="2" xfId="0" applyFont="1" applyFill="1" applyBorder="1" applyAlignment="1">
      <alignment vertical="center" wrapText="1"/>
    </xf>
    <xf numFmtId="49" fontId="24" fillId="6" borderId="2" xfId="0" applyNumberFormat="1" applyFont="1" applyFill="1" applyBorder="1" applyAlignment="1">
      <alignment vertical="center" wrapText="1"/>
    </xf>
    <xf numFmtId="0" fontId="0" fillId="6" borderId="2" xfId="0" applyFont="1" applyFill="1" applyBorder="1" applyAlignment="1">
      <alignment horizontal="left" vertical="center" wrapText="1"/>
    </xf>
    <xf numFmtId="0" fontId="10" fillId="6" borderId="2" xfId="0" applyFont="1" applyFill="1" applyBorder="1" applyAlignment="1">
      <alignment vertical="center" wrapText="1"/>
    </xf>
    <xf numFmtId="173" fontId="4" fillId="6" borderId="2" xfId="1" applyNumberFormat="1" applyFont="1" applyFill="1" applyBorder="1" applyAlignment="1">
      <alignment vertical="center" wrapText="1"/>
    </xf>
    <xf numFmtId="14" fontId="0" fillId="0" borderId="9" xfId="0" applyNumberFormat="1" applyFont="1" applyFill="1" applyBorder="1" applyAlignment="1">
      <alignment horizontal="center" vertical="center" wrapText="1"/>
    </xf>
    <xf numFmtId="49" fontId="0" fillId="0" borderId="3" xfId="0" applyNumberFormat="1" applyFill="1" applyBorder="1" applyAlignment="1">
      <alignment horizontal="center" vertical="center" wrapText="1"/>
    </xf>
    <xf numFmtId="44" fontId="0" fillId="0" borderId="2" xfId="0" applyNumberFormat="1"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29" xfId="0" applyFill="1" applyBorder="1" applyAlignment="1">
      <alignment horizontal="center" vertical="center" wrapText="1"/>
    </xf>
    <xf numFmtId="0" fontId="0" fillId="0" borderId="35" xfId="0" applyFont="1" applyFill="1" applyBorder="1" applyAlignment="1">
      <alignment horizontal="center" vertical="center" wrapText="1"/>
    </xf>
    <xf numFmtId="0" fontId="4" fillId="4" borderId="0" xfId="0" applyFont="1" applyFill="1" applyAlignment="1">
      <alignment horizontal="center" vertical="center" wrapText="1"/>
    </xf>
    <xf numFmtId="171" fontId="4"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7" borderId="2" xfId="0" applyFont="1" applyFill="1" applyBorder="1" applyAlignment="1">
      <alignment horizontal="justify" vertical="center" wrapText="1"/>
    </xf>
    <xf numFmtId="0" fontId="0" fillId="7" borderId="2" xfId="0" applyFont="1" applyFill="1" applyBorder="1" applyAlignment="1">
      <alignment horizontal="center" vertical="center" wrapText="1"/>
    </xf>
    <xf numFmtId="171" fontId="4" fillId="0" borderId="2" xfId="0" applyNumberFormat="1" applyFont="1" applyBorder="1" applyAlignment="1">
      <alignment horizontal="center" vertical="center" wrapText="1"/>
    </xf>
    <xf numFmtId="167" fontId="4" fillId="0" borderId="2" xfId="1" applyNumberFormat="1" applyFont="1" applyFill="1" applyBorder="1" applyAlignment="1">
      <alignment horizontal="center" vertical="center" wrapText="1"/>
    </xf>
    <xf numFmtId="174" fontId="4" fillId="6" borderId="2" xfId="0" applyNumberFormat="1" applyFont="1" applyFill="1" applyBorder="1" applyAlignment="1">
      <alignment horizontal="center" vertical="center" wrapText="1"/>
    </xf>
    <xf numFmtId="0" fontId="0" fillId="0" borderId="2" xfId="0" applyFont="1" applyFill="1" applyBorder="1" applyAlignment="1">
      <alignment horizontal="center" wrapText="1"/>
    </xf>
    <xf numFmtId="7" fontId="0" fillId="0" borderId="2" xfId="0" applyNumberFormat="1" applyFont="1" applyFill="1" applyBorder="1" applyAlignment="1">
      <alignment horizontal="center" vertical="center" wrapText="1"/>
    </xf>
    <xf numFmtId="43" fontId="7" fillId="0" borderId="2" xfId="1" applyFont="1" applyFill="1" applyBorder="1" applyAlignment="1">
      <alignment horizontal="center" vertical="center" wrapText="1"/>
    </xf>
    <xf numFmtId="0" fontId="7" fillId="0" borderId="2" xfId="0" applyFont="1" applyFill="1" applyBorder="1" applyAlignment="1">
      <alignment horizontal="center" vertical="center" wrapText="1"/>
    </xf>
    <xf numFmtId="9" fontId="10" fillId="0" borderId="2" xfId="0" applyNumberFormat="1" applyFont="1" applyFill="1" applyBorder="1" applyAlignment="1">
      <alignment horizontal="center" vertical="center" wrapText="1"/>
    </xf>
    <xf numFmtId="175" fontId="10" fillId="7" borderId="2" xfId="2" applyNumberFormat="1" applyFont="1" applyFill="1" applyBorder="1" applyAlignment="1">
      <alignment horizontal="center" vertical="center"/>
    </xf>
    <xf numFmtId="9" fontId="7" fillId="0" borderId="2" xfId="0" applyNumberFormat="1" applyFont="1" applyFill="1" applyBorder="1" applyAlignment="1">
      <alignment horizontal="center" vertical="center" wrapText="1"/>
    </xf>
    <xf numFmtId="175" fontId="7" fillId="0" borderId="2" xfId="2" applyNumberFormat="1"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0" fontId="7" fillId="7" borderId="2" xfId="0" applyFont="1" applyFill="1" applyBorder="1" applyAlignment="1">
      <alignment horizontal="center" vertical="center" wrapText="1"/>
    </xf>
    <xf numFmtId="9" fontId="7" fillId="7" borderId="2" xfId="0" applyNumberFormat="1" applyFont="1" applyFill="1" applyBorder="1" applyAlignment="1">
      <alignment horizontal="center" vertical="center" wrapText="1"/>
    </xf>
    <xf numFmtId="175" fontId="7" fillId="7" borderId="2" xfId="2" applyNumberFormat="1" applyFont="1" applyFill="1" applyBorder="1" applyAlignment="1">
      <alignment horizontal="center" vertical="center"/>
    </xf>
    <xf numFmtId="0" fontId="7" fillId="7" borderId="2"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12" xfId="0" applyFont="1" applyFill="1" applyBorder="1" applyAlignment="1">
      <alignment horizontal="center" vertical="center" wrapText="1"/>
    </xf>
    <xf numFmtId="0" fontId="7" fillId="0" borderId="9" xfId="0" applyFont="1" applyFill="1" applyBorder="1" applyAlignment="1">
      <alignment horizontal="center" vertical="center" wrapText="1"/>
    </xf>
    <xf numFmtId="175" fontId="0" fillId="0" borderId="12" xfId="2" applyNumberFormat="1" applyFont="1" applyFill="1" applyBorder="1" applyAlignment="1">
      <alignment horizontal="center" vertical="center" wrapText="1"/>
    </xf>
    <xf numFmtId="0" fontId="7" fillId="0" borderId="2" xfId="0" applyFont="1" applyFill="1" applyBorder="1" applyAlignment="1">
      <alignment horizontal="center" vertical="center"/>
    </xf>
    <xf numFmtId="175" fontId="0" fillId="0" borderId="9" xfId="2" applyNumberFormat="1" applyFont="1" applyFill="1" applyBorder="1" applyAlignment="1">
      <alignment horizontal="center" vertical="center" wrapText="1"/>
    </xf>
    <xf numFmtId="175" fontId="0" fillId="0" borderId="2" xfId="2" applyNumberFormat="1" applyFont="1" applyFill="1" applyBorder="1" applyAlignment="1">
      <alignment horizontal="center" vertical="center"/>
    </xf>
    <xf numFmtId="175" fontId="5" fillId="0" borderId="2" xfId="2" applyNumberFormat="1" applyFont="1" applyFill="1" applyBorder="1" applyAlignment="1">
      <alignment horizontal="center" vertical="center" wrapText="1"/>
    </xf>
    <xf numFmtId="175" fontId="5" fillId="7" borderId="2" xfId="2" applyNumberFormat="1" applyFont="1" applyFill="1" applyBorder="1" applyAlignment="1">
      <alignment horizontal="center" vertical="center"/>
    </xf>
    <xf numFmtId="175" fontId="4" fillId="4" borderId="2" xfId="0" applyNumberFormat="1" applyFont="1" applyFill="1" applyBorder="1" applyAlignment="1">
      <alignment horizontal="center" vertical="center" wrapText="1"/>
    </xf>
    <xf numFmtId="0" fontId="0" fillId="7" borderId="2" xfId="0" applyFill="1" applyBorder="1" applyAlignment="1">
      <alignment horizontal="center" vertical="center" wrapText="1"/>
    </xf>
    <xf numFmtId="14" fontId="0" fillId="0" borderId="2" xfId="0" applyNumberFormat="1" applyFill="1" applyBorder="1" applyAlignment="1">
      <alignment horizontal="center" vertical="center" wrapText="1"/>
    </xf>
    <xf numFmtId="43" fontId="4" fillId="4" borderId="2" xfId="0" applyNumberFormat="1" applyFont="1" applyFill="1" applyBorder="1" applyAlignment="1">
      <alignment horizontal="center" vertical="center" wrapText="1"/>
    </xf>
    <xf numFmtId="43" fontId="4" fillId="0" borderId="2" xfId="1" applyFont="1" applyFill="1" applyBorder="1" applyAlignment="1">
      <alignment horizontal="center" vertical="center" wrapText="1"/>
    </xf>
    <xf numFmtId="0" fontId="4" fillId="0" borderId="24" xfId="0" applyFont="1" applyFill="1" applyBorder="1" applyAlignment="1">
      <alignment horizontal="center" vertical="center" wrapText="1"/>
    </xf>
    <xf numFmtId="0" fontId="0" fillId="7" borderId="36"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18" xfId="0" applyFont="1" applyFill="1" applyBorder="1" applyAlignment="1">
      <alignment horizontal="center" vertical="center" wrapText="1"/>
    </xf>
    <xf numFmtId="3" fontId="0" fillId="7" borderId="2" xfId="0" applyNumberFormat="1" applyFont="1" applyFill="1" applyBorder="1" applyAlignment="1">
      <alignment horizontal="center" vertical="center" wrapText="1"/>
    </xf>
    <xf numFmtId="0" fontId="24" fillId="7" borderId="2" xfId="0" applyFont="1" applyFill="1" applyBorder="1" applyAlignment="1">
      <alignment horizontal="center" vertical="center" wrapText="1"/>
    </xf>
    <xf numFmtId="0" fontId="24" fillId="7" borderId="2" xfId="0" applyFont="1" applyFill="1" applyBorder="1" applyAlignment="1">
      <alignment horizontal="justify" vertical="center" wrapText="1"/>
    </xf>
    <xf numFmtId="0" fontId="4" fillId="6" borderId="9" xfId="0" applyFont="1" applyFill="1" applyBorder="1" applyAlignment="1">
      <alignment horizontal="center" vertical="center" wrapText="1"/>
    </xf>
    <xf numFmtId="0" fontId="4" fillId="6" borderId="18" xfId="0" applyFont="1" applyFill="1" applyBorder="1" applyAlignment="1">
      <alignment horizontal="center" vertical="center" wrapText="1"/>
    </xf>
    <xf numFmtId="174" fontId="4" fillId="0" borderId="2" xfId="0" applyNumberFormat="1" applyFont="1" applyFill="1" applyBorder="1" applyAlignment="1">
      <alignment horizontal="center" vertical="center" wrapText="1"/>
    </xf>
    <xf numFmtId="0" fontId="0" fillId="0" borderId="0" xfId="0" applyFont="1" applyAlignment="1">
      <alignment horizontal="center" vertical="center"/>
    </xf>
    <xf numFmtId="10" fontId="0" fillId="0" borderId="2" xfId="0" applyNumberFormat="1" applyFill="1" applyBorder="1" applyAlignment="1">
      <alignment horizontal="center" vertical="center" wrapText="1"/>
    </xf>
    <xf numFmtId="0" fontId="0"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20" xfId="0" applyFont="1" applyBorder="1" applyAlignment="1">
      <alignment horizontal="center" vertical="center" wrapText="1"/>
    </xf>
    <xf numFmtId="0" fontId="26" fillId="0" borderId="20" xfId="0" applyFont="1" applyFill="1" applyBorder="1" applyAlignment="1">
      <alignment horizontal="center" vertical="center" wrapText="1"/>
    </xf>
    <xf numFmtId="0" fontId="24" fillId="6" borderId="20" xfId="0" applyFont="1" applyFill="1" applyBorder="1" applyAlignment="1">
      <alignment vertical="center" wrapText="1"/>
    </xf>
    <xf numFmtId="0" fontId="4" fillId="0" borderId="38" xfId="0" applyFont="1" applyBorder="1" applyAlignment="1">
      <alignment horizontal="center" vertical="center" wrapText="1"/>
    </xf>
    <xf numFmtId="0" fontId="4" fillId="0" borderId="20" xfId="0" applyFont="1" applyFill="1" applyBorder="1" applyAlignment="1">
      <alignment horizontal="center" vertical="center" wrapText="1"/>
    </xf>
    <xf numFmtId="0" fontId="4" fillId="0" borderId="20" xfId="0" applyFont="1" applyFill="1" applyBorder="1" applyAlignment="1">
      <alignment vertical="center" wrapText="1"/>
    </xf>
    <xf numFmtId="0" fontId="4" fillId="0" borderId="38" xfId="0" applyFont="1" applyFill="1" applyBorder="1" applyAlignment="1">
      <alignment horizontal="center" vertical="center" wrapText="1"/>
    </xf>
    <xf numFmtId="0" fontId="4" fillId="0" borderId="35" xfId="0" applyFont="1" applyBorder="1" applyAlignment="1">
      <alignment horizontal="center" vertical="center" wrapText="1"/>
    </xf>
    <xf numFmtId="0" fontId="26" fillId="7" borderId="20"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7" borderId="39"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4" fillId="5" borderId="2" xfId="0" applyFont="1" applyFill="1" applyBorder="1" applyAlignment="1">
      <alignment vertical="center" wrapText="1"/>
    </xf>
    <xf numFmtId="0" fontId="4" fillId="5" borderId="2" xfId="0" applyFont="1" applyFill="1" applyBorder="1" applyAlignment="1">
      <alignment horizontal="center" vertical="center"/>
    </xf>
    <xf numFmtId="0" fontId="0" fillId="4" borderId="2" xfId="0" applyFont="1" applyFill="1" applyBorder="1" applyAlignment="1">
      <alignment horizontal="center" vertical="center"/>
    </xf>
    <xf numFmtId="0" fontId="4" fillId="3" borderId="21" xfId="0" applyFont="1" applyFill="1" applyBorder="1" applyAlignment="1">
      <alignment horizontal="center" vertical="center"/>
    </xf>
    <xf numFmtId="3" fontId="0" fillId="0" borderId="9" xfId="0" applyNumberFormat="1" applyFont="1" applyFill="1" applyBorder="1" applyAlignment="1">
      <alignment horizontal="center" vertical="center" wrapText="1"/>
    </xf>
    <xf numFmtId="44" fontId="4" fillId="4" borderId="2" xfId="0" applyNumberFormat="1" applyFont="1" applyFill="1" applyBorder="1" applyAlignment="1">
      <alignment horizontal="center" vertical="center" wrapText="1"/>
    </xf>
    <xf numFmtId="0" fontId="4" fillId="0" borderId="0" xfId="0" applyFont="1" applyBorder="1" applyAlignment="1">
      <alignment horizontal="center" vertical="center"/>
    </xf>
    <xf numFmtId="0" fontId="4" fillId="3" borderId="41" xfId="0" applyFont="1" applyFill="1" applyBorder="1" applyAlignment="1">
      <alignment horizontal="center" vertical="center"/>
    </xf>
    <xf numFmtId="0" fontId="27" fillId="0" borderId="9" xfId="0" applyFont="1" applyFill="1" applyBorder="1" applyAlignment="1">
      <alignment horizontal="center" vertical="center" wrapText="1"/>
    </xf>
    <xf numFmtId="9" fontId="27" fillId="0" borderId="3" xfId="0" applyNumberFormat="1" applyFont="1" applyFill="1" applyBorder="1" applyAlignment="1">
      <alignment horizontal="center" vertical="center" wrapText="1"/>
    </xf>
    <xf numFmtId="9" fontId="4" fillId="0" borderId="12" xfId="0" applyNumberFormat="1" applyFont="1" applyFill="1" applyBorder="1" applyAlignment="1">
      <alignment horizontal="center" vertical="center" wrapText="1"/>
    </xf>
    <xf numFmtId="9" fontId="0" fillId="0" borderId="3" xfId="0" applyNumberFormat="1" applyFont="1" applyBorder="1" applyAlignment="1">
      <alignment horizontal="center" vertical="center" wrapText="1"/>
    </xf>
    <xf numFmtId="10" fontId="4" fillId="0" borderId="9" xfId="0" applyNumberFormat="1" applyFont="1" applyFill="1" applyBorder="1" applyAlignment="1">
      <alignment horizontal="center" vertical="center" wrapText="1"/>
    </xf>
    <xf numFmtId="0" fontId="0" fillId="3" borderId="42" xfId="0" applyFont="1" applyFill="1" applyBorder="1" applyAlignment="1">
      <alignment horizontal="center" vertical="center"/>
    </xf>
    <xf numFmtId="0" fontId="4" fillId="3" borderId="43" xfId="0" applyFont="1" applyFill="1" applyBorder="1" applyAlignment="1">
      <alignment horizontal="center" vertical="center"/>
    </xf>
    <xf numFmtId="173" fontId="0" fillId="0" borderId="9" xfId="0" applyNumberFormat="1" applyFill="1" applyBorder="1" applyAlignment="1">
      <alignment horizontal="center" vertical="center" wrapText="1"/>
    </xf>
    <xf numFmtId="173" fontId="7" fillId="0" borderId="34" xfId="1" applyNumberFormat="1" applyFont="1" applyFill="1" applyBorder="1" applyAlignment="1">
      <alignment horizontal="center" vertical="center" wrapText="1"/>
    </xf>
    <xf numFmtId="173" fontId="7" fillId="0" borderId="44" xfId="1" applyNumberFormat="1" applyFont="1" applyFill="1" applyBorder="1" applyAlignment="1">
      <alignment horizontal="center" vertical="center" wrapText="1"/>
    </xf>
    <xf numFmtId="173" fontId="7" fillId="0" borderId="19" xfId="1" applyNumberFormat="1" applyFont="1" applyFill="1" applyBorder="1" applyAlignment="1">
      <alignment horizontal="center" vertical="center" wrapText="1"/>
    </xf>
    <xf numFmtId="166" fontId="0" fillId="0" borderId="45" xfId="2" applyNumberFormat="1" applyFont="1" applyFill="1" applyBorder="1" applyAlignment="1">
      <alignment horizontal="center" vertical="center" wrapText="1"/>
    </xf>
    <xf numFmtId="166" fontId="0" fillId="0" borderId="10" xfId="2" applyNumberFormat="1" applyFont="1" applyFill="1" applyBorder="1" applyAlignment="1">
      <alignment horizontal="center" vertical="center" wrapText="1"/>
    </xf>
    <xf numFmtId="166" fontId="0" fillId="0" borderId="19" xfId="2" applyNumberFormat="1" applyFont="1" applyFill="1" applyBorder="1" applyAlignment="1">
      <alignment horizontal="center" vertical="center" wrapText="1"/>
    </xf>
    <xf numFmtId="44" fontId="0" fillId="0" borderId="44" xfId="0" applyNumberFormat="1" applyFont="1" applyFill="1" applyBorder="1" applyAlignment="1">
      <alignment horizontal="center" vertical="center" wrapText="1"/>
    </xf>
    <xf numFmtId="44" fontId="0" fillId="0" borderId="34" xfId="0" applyNumberFormat="1" applyFont="1" applyFill="1" applyBorder="1" applyAlignment="1">
      <alignment horizontal="center" vertical="center" wrapText="1"/>
    </xf>
    <xf numFmtId="44" fontId="4" fillId="4" borderId="34" xfId="0" applyNumberFormat="1" applyFont="1" applyFill="1" applyBorder="1" applyAlignment="1">
      <alignment horizontal="center" vertical="center" wrapText="1"/>
    </xf>
    <xf numFmtId="3" fontId="4" fillId="0" borderId="44" xfId="0" applyNumberFormat="1" applyFont="1" applyFill="1" applyBorder="1" applyAlignment="1">
      <alignment horizontal="center" vertical="center" wrapText="1"/>
    </xf>
    <xf numFmtId="3" fontId="4" fillId="4" borderId="34" xfId="0" applyNumberFormat="1" applyFont="1" applyFill="1" applyBorder="1" applyAlignment="1">
      <alignment horizontal="center" vertical="center" wrapText="1"/>
    </xf>
    <xf numFmtId="171" fontId="4" fillId="0" borderId="44" xfId="0" applyNumberFormat="1" applyFont="1" applyFill="1" applyBorder="1" applyAlignment="1">
      <alignment horizontal="center" vertical="center" wrapText="1"/>
    </xf>
    <xf numFmtId="171" fontId="4" fillId="0" borderId="44" xfId="0" applyNumberFormat="1" applyFont="1" applyBorder="1" applyAlignment="1">
      <alignment horizontal="center" vertical="center" wrapText="1"/>
    </xf>
    <xf numFmtId="171" fontId="0" fillId="6" borderId="34" xfId="0" applyNumberFormat="1" applyFont="1" applyFill="1" applyBorder="1" applyAlignment="1">
      <alignment horizontal="center" vertical="center" wrapText="1"/>
    </xf>
    <xf numFmtId="174" fontId="4" fillId="6" borderId="34" xfId="0" applyNumberFormat="1" applyFont="1" applyFill="1" applyBorder="1" applyAlignment="1">
      <alignment horizontal="center" vertical="center" wrapText="1"/>
    </xf>
    <xf numFmtId="168" fontId="4" fillId="6" borderId="34" xfId="0" applyNumberFormat="1" applyFont="1" applyFill="1" applyBorder="1" applyAlignment="1">
      <alignment horizontal="center" vertical="center" wrapText="1"/>
    </xf>
    <xf numFmtId="3" fontId="0" fillId="0" borderId="44" xfId="0" applyNumberFormat="1" applyFont="1" applyFill="1" applyBorder="1" applyAlignment="1">
      <alignment horizontal="right" vertical="center" wrapText="1"/>
    </xf>
    <xf numFmtId="3" fontId="0" fillId="0" borderId="44" xfId="5" applyNumberFormat="1" applyFont="1" applyFill="1" applyBorder="1"/>
    <xf numFmtId="3" fontId="4" fillId="6" borderId="34" xfId="0" applyNumberFormat="1" applyFont="1" applyFill="1" applyBorder="1" applyAlignment="1">
      <alignment horizontal="center" vertical="center" wrapText="1"/>
    </xf>
    <xf numFmtId="0" fontId="0" fillId="0" borderId="44" xfId="0" applyFont="1" applyFill="1" applyBorder="1" applyAlignment="1">
      <alignment horizontal="center" vertical="center" wrapText="1"/>
    </xf>
    <xf numFmtId="7" fontId="0" fillId="0" borderId="34" xfId="0" applyNumberFormat="1" applyFont="1" applyFill="1" applyBorder="1" applyAlignment="1">
      <alignment horizontal="center" vertical="center" wrapText="1"/>
    </xf>
    <xf numFmtId="0" fontId="0" fillId="0" borderId="46" xfId="0" applyFont="1" applyFill="1" applyBorder="1" applyAlignment="1">
      <alignment horizontal="center" vertical="center" wrapText="1"/>
    </xf>
    <xf numFmtId="0" fontId="4" fillId="0" borderId="44" xfId="0" applyFont="1" applyFill="1" applyBorder="1" applyAlignment="1">
      <alignment horizontal="center" vertical="center" wrapText="1"/>
    </xf>
    <xf numFmtId="43" fontId="7" fillId="0" borderId="44" xfId="1" applyFont="1" applyFill="1" applyBorder="1" applyAlignment="1">
      <alignment horizontal="center" vertical="center" wrapText="1"/>
    </xf>
    <xf numFmtId="1" fontId="4" fillId="6" borderId="34" xfId="0" applyNumberFormat="1" applyFont="1" applyFill="1" applyBorder="1" applyAlignment="1">
      <alignment horizontal="center" vertical="center" wrapText="1"/>
    </xf>
    <xf numFmtId="175" fontId="7" fillId="0" borderId="9" xfId="2" applyNumberFormat="1" applyFont="1" applyFill="1" applyBorder="1" applyAlignment="1">
      <alignment horizontal="center" vertical="center" wrapText="1"/>
    </xf>
    <xf numFmtId="175" fontId="4" fillId="4" borderId="34" xfId="0" applyNumberFormat="1" applyFont="1" applyFill="1" applyBorder="1" applyAlignment="1">
      <alignment horizontal="center" vertical="center" wrapText="1"/>
    </xf>
    <xf numFmtId="43" fontId="4" fillId="4" borderId="34" xfId="0" applyNumberFormat="1" applyFont="1" applyFill="1" applyBorder="1" applyAlignment="1">
      <alignment horizontal="center" vertical="center" wrapText="1"/>
    </xf>
    <xf numFmtId="3" fontId="0" fillId="0" borderId="41" xfId="0" applyNumberFormat="1" applyFont="1" applyFill="1" applyBorder="1" applyAlignment="1">
      <alignment horizontal="center" vertical="center" wrapText="1"/>
    </xf>
    <xf numFmtId="3" fontId="0" fillId="0" borderId="47" xfId="0" applyNumberFormat="1" applyFont="1" applyFill="1" applyBorder="1" applyAlignment="1">
      <alignment horizontal="center" vertical="center" wrapText="1"/>
    </xf>
    <xf numFmtId="3" fontId="4" fillId="0" borderId="47" xfId="0" applyNumberFormat="1" applyFont="1" applyFill="1" applyBorder="1" applyAlignment="1">
      <alignment horizontal="center" vertical="center" wrapText="1"/>
    </xf>
    <xf numFmtId="6" fontId="0" fillId="0" borderId="34" xfId="0" applyNumberFormat="1" applyFont="1" applyFill="1" applyBorder="1" applyAlignment="1">
      <alignment horizontal="center" vertical="center" wrapText="1"/>
    </xf>
    <xf numFmtId="6" fontId="0" fillId="0" borderId="46" xfId="0" applyNumberFormat="1" applyFont="1" applyFill="1" applyBorder="1" applyAlignment="1">
      <alignment horizontal="center" vertical="center" wrapText="1"/>
    </xf>
    <xf numFmtId="6" fontId="4" fillId="4" borderId="34" xfId="0" applyNumberFormat="1" applyFont="1" applyFill="1" applyBorder="1" applyAlignment="1">
      <alignment horizontal="center" vertical="center" wrapText="1"/>
    </xf>
    <xf numFmtId="164" fontId="4" fillId="4" borderId="34" xfId="0" applyNumberFormat="1" applyFont="1" applyFill="1" applyBorder="1" applyAlignment="1">
      <alignment horizontal="center" vertical="center" wrapText="1"/>
    </xf>
    <xf numFmtId="167" fontId="0" fillId="0" borderId="34" xfId="1" applyNumberFormat="1" applyFont="1" applyFill="1" applyBorder="1" applyAlignment="1">
      <alignment horizontal="center" vertical="center" wrapText="1"/>
    </xf>
    <xf numFmtId="167" fontId="0" fillId="0" borderId="10" xfId="1" applyNumberFormat="1" applyFont="1" applyFill="1" applyBorder="1" applyAlignment="1">
      <alignment horizontal="center" vertical="center" wrapText="1"/>
    </xf>
    <xf numFmtId="167" fontId="0" fillId="0" borderId="19" xfId="1" applyNumberFormat="1" applyFont="1" applyFill="1" applyBorder="1" applyAlignment="1">
      <alignment horizontal="center" vertical="center" wrapText="1"/>
    </xf>
    <xf numFmtId="167" fontId="0" fillId="0" borderId="19" xfId="1" applyNumberFormat="1" applyFont="1" applyFill="1" applyBorder="1" applyAlignment="1">
      <alignment vertical="center" wrapText="1"/>
    </xf>
    <xf numFmtId="167" fontId="4" fillId="4" borderId="34" xfId="0" applyNumberFormat="1" applyFont="1" applyFill="1" applyBorder="1" applyAlignment="1">
      <alignment horizontal="center" vertical="center" wrapText="1"/>
    </xf>
    <xf numFmtId="3" fontId="0" fillId="0" borderId="44" xfId="0" applyNumberFormat="1" applyFont="1" applyFill="1" applyBorder="1" applyAlignment="1">
      <alignment horizontal="center" vertical="center" wrapText="1"/>
    </xf>
    <xf numFmtId="0" fontId="0" fillId="0" borderId="19"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7" borderId="19"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0" fillId="0" borderId="3" xfId="0" applyBorder="1" applyAlignment="1">
      <alignment horizontal="center" vertical="center" wrapText="1"/>
    </xf>
    <xf numFmtId="170" fontId="5" fillId="0" borderId="3" xfId="0" applyNumberFormat="1" applyFont="1" applyFill="1" applyBorder="1" applyAlignment="1">
      <alignment horizontal="center" vertical="center" wrapText="1"/>
    </xf>
    <xf numFmtId="0" fontId="0" fillId="0" borderId="3" xfId="0" applyFill="1" applyBorder="1" applyAlignment="1">
      <alignment horizontal="center" vertical="center" wrapText="1"/>
    </xf>
    <xf numFmtId="173" fontId="0" fillId="0" borderId="3" xfId="0" applyNumberFormat="1" applyFill="1" applyBorder="1" applyAlignment="1">
      <alignment horizontal="center" vertical="center" wrapText="1"/>
    </xf>
    <xf numFmtId="0" fontId="4" fillId="0" borderId="48" xfId="0" applyFont="1" applyBorder="1" applyAlignment="1">
      <alignment horizontal="center" vertical="center"/>
    </xf>
    <xf numFmtId="0" fontId="5" fillId="8" borderId="46"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49" xfId="0" applyFont="1" applyFill="1" applyBorder="1" applyAlignment="1">
      <alignment horizontal="center" vertical="center" wrapText="1"/>
    </xf>
    <xf numFmtId="0" fontId="7" fillId="0" borderId="11" xfId="0" applyFont="1" applyBorder="1" applyAlignment="1">
      <alignment horizontal="center" vertical="center"/>
    </xf>
    <xf numFmtId="0" fontId="7" fillId="0" borderId="50" xfId="0" applyFont="1" applyBorder="1" applyAlignment="1">
      <alignment horizontal="center" vertical="center"/>
    </xf>
    <xf numFmtId="0" fontId="0" fillId="0" borderId="50" xfId="0" applyFont="1" applyBorder="1" applyAlignment="1">
      <alignment horizontal="right" vertical="center" wrapText="1"/>
    </xf>
    <xf numFmtId="0" fontId="0" fillId="0" borderId="24" xfId="0" applyFont="1" applyBorder="1" applyAlignment="1">
      <alignment horizontal="right" vertical="center" wrapText="1"/>
    </xf>
    <xf numFmtId="0" fontId="5" fillId="7" borderId="51" xfId="0" applyFont="1" applyFill="1" applyBorder="1" applyAlignment="1">
      <alignment horizontal="center" vertical="center" wrapText="1"/>
    </xf>
    <xf numFmtId="170" fontId="0" fillId="7" borderId="2" xfId="0" applyNumberFormat="1" applyFont="1" applyFill="1" applyBorder="1" applyAlignment="1">
      <alignment horizontal="center" vertical="center" wrapText="1"/>
    </xf>
    <xf numFmtId="0" fontId="4" fillId="7" borderId="2" xfId="0" applyFont="1" applyFill="1" applyBorder="1" applyAlignment="1">
      <alignment vertical="center" wrapText="1"/>
    </xf>
    <xf numFmtId="0" fontId="0" fillId="7" borderId="2" xfId="0" applyFont="1" applyFill="1" applyBorder="1" applyAlignment="1">
      <alignment vertical="center" wrapText="1"/>
    </xf>
    <xf numFmtId="0" fontId="15" fillId="7" borderId="2" xfId="0" applyFont="1" applyFill="1" applyBorder="1" applyAlignment="1">
      <alignment horizontal="center" vertical="center" wrapText="1"/>
    </xf>
    <xf numFmtId="0" fontId="5" fillId="9" borderId="51"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0" fillId="9" borderId="2" xfId="0" applyFont="1" applyFill="1" applyBorder="1" applyAlignment="1">
      <alignment horizontal="center" vertical="center" wrapText="1"/>
    </xf>
    <xf numFmtId="170" fontId="0" fillId="9" borderId="2" xfId="0" applyNumberFormat="1" applyFont="1" applyFill="1" applyBorder="1" applyAlignment="1">
      <alignment horizontal="center" vertical="center" wrapText="1"/>
    </xf>
    <xf numFmtId="0" fontId="15" fillId="9" borderId="2" xfId="0" applyFont="1" applyFill="1" applyBorder="1" applyAlignment="1">
      <alignment horizontal="center" vertical="center" wrapText="1"/>
    </xf>
    <xf numFmtId="0" fontId="0" fillId="7" borderId="2" xfId="0" applyFont="1" applyFill="1" applyBorder="1" applyAlignment="1">
      <alignment horizontal="justify" vertical="top" wrapText="1"/>
    </xf>
    <xf numFmtId="0" fontId="0" fillId="7" borderId="2" xfId="0" applyFont="1" applyFill="1" applyBorder="1" applyAlignment="1">
      <alignment horizontal="left" vertical="center" wrapText="1"/>
    </xf>
    <xf numFmtId="3" fontId="4" fillId="7" borderId="2" xfId="0" applyNumberFormat="1" applyFont="1" applyFill="1" applyBorder="1" applyAlignment="1">
      <alignment horizontal="center" vertical="center" wrapText="1"/>
    </xf>
    <xf numFmtId="3" fontId="4" fillId="7" borderId="34" xfId="0" applyNumberFormat="1" applyFont="1" applyFill="1" applyBorder="1" applyAlignment="1">
      <alignment horizontal="center" vertical="center" wrapText="1"/>
    </xf>
    <xf numFmtId="0" fontId="4" fillId="6" borderId="0"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4" fillId="7" borderId="34" xfId="0" applyFont="1" applyFill="1" applyBorder="1" applyAlignment="1">
      <alignment horizontal="center" vertical="center" wrapText="1"/>
    </xf>
    <xf numFmtId="0" fontId="4" fillId="7" borderId="0" xfId="0" applyFont="1" applyFill="1" applyAlignment="1">
      <alignment horizontal="center" vertical="center" wrapText="1"/>
    </xf>
    <xf numFmtId="3" fontId="4" fillId="7" borderId="3" xfId="0" applyNumberFormat="1"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0" fillId="4" borderId="0" xfId="0" applyFont="1" applyFill="1" applyBorder="1" applyAlignment="1">
      <alignment horizontal="center" vertical="center"/>
    </xf>
    <xf numFmtId="0" fontId="4" fillId="0" borderId="0" xfId="0" applyFont="1" applyBorder="1" applyAlignment="1">
      <alignment vertical="center"/>
    </xf>
    <xf numFmtId="0" fontId="4" fillId="3" borderId="53" xfId="0" applyFont="1" applyFill="1" applyBorder="1" applyAlignment="1">
      <alignment vertical="center"/>
    </xf>
    <xf numFmtId="0" fontId="5" fillId="8" borderId="54"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4" fillId="0" borderId="56"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22" fillId="7"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1" fontId="6" fillId="0" borderId="2" xfId="0" applyNumberFormat="1" applyFont="1" applyFill="1" applyBorder="1" applyAlignment="1">
      <alignment horizontal="center" vertical="center" wrapText="1"/>
    </xf>
    <xf numFmtId="0" fontId="6" fillId="7" borderId="2" xfId="0" applyFont="1" applyFill="1" applyBorder="1" applyAlignment="1">
      <alignment horizontal="justify" vertical="center" wrapText="1"/>
    </xf>
    <xf numFmtId="0" fontId="6" fillId="7" borderId="51"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22" fillId="8" borderId="59" xfId="0" applyFont="1" applyFill="1" applyBorder="1" applyAlignment="1">
      <alignment horizontal="center" vertical="center" wrapText="1"/>
    </xf>
    <xf numFmtId="1" fontId="0" fillId="0" borderId="34" xfId="0" applyNumberFormat="1" applyFont="1" applyFill="1" applyBorder="1" applyAlignment="1">
      <alignment horizontal="center" vertical="center" wrapText="1"/>
    </xf>
    <xf numFmtId="1" fontId="0" fillId="0" borderId="44" xfId="0" applyNumberFormat="1" applyFont="1" applyFill="1" applyBorder="1" applyAlignment="1">
      <alignment horizontal="center" vertical="center" wrapText="1"/>
    </xf>
    <xf numFmtId="42" fontId="0" fillId="0" borderId="34" xfId="0" applyNumberFormat="1" applyFont="1" applyFill="1" applyBorder="1" applyAlignment="1">
      <alignment horizontal="center" vertical="center" wrapText="1"/>
    </xf>
    <xf numFmtId="42" fontId="0" fillId="0" borderId="19" xfId="0" applyNumberFormat="1" applyFont="1" applyFill="1" applyBorder="1" applyAlignment="1">
      <alignment horizontal="center" vertical="center" wrapText="1"/>
    </xf>
    <xf numFmtId="9" fontId="0" fillId="0" borderId="34" xfId="0" applyNumberFormat="1" applyFont="1" applyFill="1" applyBorder="1" applyAlignment="1">
      <alignment horizontal="center" vertical="center" wrapText="1"/>
    </xf>
    <xf numFmtId="1" fontId="0" fillId="7" borderId="34" xfId="0" applyNumberFormat="1" applyFont="1" applyFill="1" applyBorder="1" applyAlignment="1">
      <alignment horizontal="center" vertical="center" wrapText="1"/>
    </xf>
    <xf numFmtId="0" fontId="0" fillId="7" borderId="34" xfId="0" applyFont="1" applyFill="1" applyBorder="1" applyAlignment="1">
      <alignment horizontal="center" vertical="center" wrapText="1"/>
    </xf>
    <xf numFmtId="0" fontId="0" fillId="0" borderId="34" xfId="0" applyFont="1" applyFill="1" applyBorder="1" applyAlignment="1">
      <alignment horizontal="justify" vertical="center" wrapText="1"/>
    </xf>
    <xf numFmtId="0" fontId="0" fillId="0" borderId="34" xfId="0" applyFont="1" applyBorder="1" applyAlignment="1">
      <alignment horizontal="center" vertical="center" wrapText="1"/>
    </xf>
    <xf numFmtId="0" fontId="0" fillId="0" borderId="44" xfId="0" applyFont="1" applyFill="1" applyBorder="1" applyAlignment="1">
      <alignment horizontal="justify" vertical="center" wrapText="1"/>
    </xf>
    <xf numFmtId="3" fontId="0" fillId="0" borderId="34" xfId="0" applyNumberFormat="1" applyFont="1" applyFill="1" applyBorder="1" applyAlignment="1">
      <alignment horizontal="center" vertical="center" wrapText="1"/>
    </xf>
    <xf numFmtId="3" fontId="0" fillId="0" borderId="19" xfId="0" applyNumberFormat="1" applyFont="1" applyFill="1" applyBorder="1" applyAlignment="1">
      <alignment horizontal="center" vertical="center" wrapText="1"/>
    </xf>
    <xf numFmtId="1" fontId="0" fillId="0" borderId="20" xfId="0" applyNumberFormat="1" applyFont="1" applyFill="1" applyBorder="1" applyAlignment="1">
      <alignment horizontal="center" vertical="center" wrapText="1"/>
    </xf>
    <xf numFmtId="1" fontId="0" fillId="0" borderId="35" xfId="0" applyNumberFormat="1" applyFont="1" applyFill="1" applyBorder="1" applyAlignment="1">
      <alignment horizontal="center" vertical="center" wrapText="1"/>
    </xf>
    <xf numFmtId="0" fontId="0" fillId="0" borderId="20" xfId="0" applyFont="1" applyFill="1" applyBorder="1" applyAlignment="1">
      <alignment horizontal="center" vertical="center" wrapText="1"/>
    </xf>
    <xf numFmtId="0" fontId="4" fillId="7" borderId="20" xfId="0" applyFont="1" applyFill="1" applyBorder="1" applyAlignment="1">
      <alignment horizontal="center" vertical="center" wrapText="1"/>
    </xf>
    <xf numFmtId="0" fontId="0" fillId="0" borderId="60" xfId="0" applyFont="1" applyFill="1" applyBorder="1" applyAlignment="1">
      <alignment horizontal="justify" vertical="center" wrapText="1"/>
    </xf>
    <xf numFmtId="0" fontId="0" fillId="0" borderId="60" xfId="0" applyFont="1" applyFill="1" applyBorder="1" applyAlignment="1">
      <alignment horizontal="center" vertical="center" wrapText="1"/>
    </xf>
    <xf numFmtId="0" fontId="4" fillId="6" borderId="60" xfId="0" applyFont="1" applyFill="1" applyBorder="1" applyAlignment="1">
      <alignment horizontal="center" vertical="center" wrapText="1"/>
    </xf>
    <xf numFmtId="0" fontId="0" fillId="7" borderId="60" xfId="0" applyFont="1" applyFill="1" applyBorder="1" applyAlignment="1">
      <alignment horizontal="center" vertical="center" wrapText="1"/>
    </xf>
    <xf numFmtId="0" fontId="0" fillId="0" borderId="20" xfId="0" applyFont="1" applyBorder="1" applyAlignment="1">
      <alignment horizontal="center" vertical="center" wrapText="1"/>
    </xf>
    <xf numFmtId="0" fontId="0" fillId="0" borderId="20" xfId="0" applyFont="1" applyFill="1" applyBorder="1" applyAlignment="1">
      <alignment horizontal="justify" vertical="center" wrapText="1"/>
    </xf>
    <xf numFmtId="0" fontId="0" fillId="0" borderId="35" xfId="0" applyFont="1" applyFill="1" applyBorder="1" applyAlignment="1">
      <alignment horizontal="justify" vertical="center" wrapText="1"/>
    </xf>
    <xf numFmtId="3" fontId="0" fillId="0" borderId="20" xfId="0" applyNumberFormat="1" applyFont="1" applyFill="1" applyBorder="1" applyAlignment="1">
      <alignment horizontal="center" vertical="center" wrapText="1"/>
    </xf>
    <xf numFmtId="3" fontId="0" fillId="0" borderId="38" xfId="0" applyNumberFormat="1" applyFont="1" applyFill="1" applyBorder="1" applyAlignment="1">
      <alignment horizontal="center" vertical="center" wrapText="1"/>
    </xf>
    <xf numFmtId="3" fontId="4" fillId="7" borderId="60" xfId="0" applyNumberFormat="1"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6" borderId="38" xfId="0" applyFont="1" applyFill="1" applyBorder="1" applyAlignment="1">
      <alignment horizontal="center" vertical="center" wrapText="1"/>
    </xf>
    <xf numFmtId="3" fontId="4" fillId="6" borderId="9" xfId="0" applyNumberFormat="1" applyFont="1" applyFill="1" applyBorder="1" applyAlignment="1">
      <alignment horizontal="center" vertical="center" wrapText="1"/>
    </xf>
    <xf numFmtId="0" fontId="5" fillId="7" borderId="35" xfId="0" applyFont="1" applyFill="1" applyBorder="1" applyAlignment="1">
      <alignment horizontal="center" vertical="center" wrapText="1"/>
    </xf>
    <xf numFmtId="0" fontId="0" fillId="7" borderId="3" xfId="0" applyFont="1" applyFill="1" applyBorder="1" applyAlignment="1">
      <alignment vertical="center" wrapText="1"/>
    </xf>
    <xf numFmtId="0" fontId="4" fillId="7" borderId="3" xfId="0" applyFont="1" applyFill="1" applyBorder="1" applyAlignment="1">
      <alignment vertical="center" wrapText="1"/>
    </xf>
    <xf numFmtId="170" fontId="0" fillId="7" borderId="3" xfId="0" applyNumberFormat="1" applyFont="1" applyFill="1" applyBorder="1" applyAlignment="1">
      <alignment horizontal="center" vertical="center" wrapText="1"/>
    </xf>
    <xf numFmtId="0" fontId="0" fillId="7" borderId="3" xfId="0" applyFont="1" applyFill="1" applyBorder="1" applyAlignment="1">
      <alignment horizontal="center" vertical="center" wrapText="1"/>
    </xf>
    <xf numFmtId="0" fontId="4" fillId="7" borderId="44" xfId="0" applyFont="1" applyFill="1" applyBorder="1" applyAlignment="1">
      <alignment horizontal="center" vertical="center" wrapText="1"/>
    </xf>
    <xf numFmtId="0" fontId="6" fillId="7" borderId="11" xfId="0" applyFont="1" applyFill="1" applyBorder="1" applyAlignment="1">
      <alignment horizontal="center" vertical="center" wrapText="1"/>
    </xf>
    <xf numFmtId="1" fontId="6" fillId="0" borderId="11" xfId="0" applyNumberFormat="1" applyFont="1" applyFill="1" applyBorder="1" applyAlignment="1">
      <alignment horizontal="center" vertical="center" wrapText="1"/>
    </xf>
    <xf numFmtId="1" fontId="6" fillId="0" borderId="50" xfId="0" applyNumberFormat="1" applyFont="1" applyFill="1" applyBorder="1" applyAlignment="1">
      <alignment horizontal="center" vertical="center" wrapText="1"/>
    </xf>
    <xf numFmtId="1" fontId="6" fillId="0" borderId="7"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24" xfId="0" applyFont="1" applyFill="1" applyBorder="1" applyAlignment="1">
      <alignment horizontal="center" vertical="center" wrapText="1"/>
    </xf>
    <xf numFmtId="0" fontId="6" fillId="0" borderId="61" xfId="0" applyFont="1" applyFill="1" applyBorder="1" applyAlignment="1">
      <alignment horizontal="center" vertical="center" wrapText="1"/>
    </xf>
    <xf numFmtId="14" fontId="6" fillId="0" borderId="50" xfId="0" applyNumberFormat="1" applyFont="1" applyFill="1" applyBorder="1" applyAlignment="1">
      <alignment horizontal="center" vertical="center" wrapText="1"/>
    </xf>
    <xf numFmtId="0" fontId="6" fillId="0" borderId="51" xfId="0" applyFont="1" applyFill="1" applyBorder="1" applyAlignment="1">
      <alignment horizontal="center" vertical="center" wrapText="1"/>
    </xf>
    <xf numFmtId="14" fontId="6" fillId="0" borderId="7" xfId="0" applyNumberFormat="1" applyFont="1" applyFill="1" applyBorder="1" applyAlignment="1">
      <alignment horizontal="center" vertical="center" wrapText="1"/>
    </xf>
    <xf numFmtId="0" fontId="6" fillId="0" borderId="30" xfId="0" applyFont="1" applyFill="1" applyBorder="1" applyAlignment="1">
      <alignment horizontal="justify" vertical="center" wrapText="1"/>
    </xf>
    <xf numFmtId="0" fontId="6" fillId="0" borderId="51" xfId="0" applyFont="1" applyFill="1" applyBorder="1" applyAlignment="1">
      <alignment horizontal="justify" vertical="center" wrapText="1"/>
    </xf>
    <xf numFmtId="3" fontId="6" fillId="0" borderId="36" xfId="0" applyNumberFormat="1" applyFont="1" applyFill="1" applyBorder="1" applyAlignment="1">
      <alignment horizontal="justify" vertical="center" wrapText="1"/>
    </xf>
    <xf numFmtId="0" fontId="6" fillId="7" borderId="62" xfId="0" applyFont="1" applyFill="1" applyBorder="1" applyAlignment="1">
      <alignment horizontal="center" vertical="center" wrapText="1"/>
    </xf>
    <xf numFmtId="0" fontId="6" fillId="0" borderId="50"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justify" vertical="center" wrapText="1"/>
    </xf>
    <xf numFmtId="0" fontId="6" fillId="0" borderId="63"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6" fillId="7" borderId="64" xfId="0" applyFont="1" applyFill="1" applyBorder="1" applyAlignment="1">
      <alignment horizontal="center" vertical="center" wrapText="1"/>
    </xf>
    <xf numFmtId="0" fontId="6" fillId="7" borderId="65" xfId="0" applyFont="1" applyFill="1" applyBorder="1" applyAlignment="1">
      <alignment horizontal="center" vertical="center" wrapText="1"/>
    </xf>
    <xf numFmtId="0" fontId="0" fillId="6" borderId="26" xfId="0" applyFont="1" applyFill="1" applyBorder="1" applyAlignment="1">
      <alignment vertical="center"/>
    </xf>
    <xf numFmtId="0" fontId="0" fillId="6" borderId="26"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59" xfId="0" applyFont="1" applyFill="1" applyBorder="1" applyAlignment="1">
      <alignment horizontal="center" vertical="center"/>
    </xf>
    <xf numFmtId="0" fontId="22" fillId="5" borderId="61" xfId="0" applyFont="1" applyFill="1" applyBorder="1" applyAlignment="1">
      <alignment horizontal="center" vertical="center" wrapText="1"/>
    </xf>
    <xf numFmtId="0" fontId="22" fillId="5" borderId="51" xfId="0" applyFont="1" applyFill="1" applyBorder="1" applyAlignment="1">
      <alignment horizontal="center" vertical="center" wrapText="1"/>
    </xf>
    <xf numFmtId="0" fontId="22" fillId="5" borderId="62"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8" xfId="0" applyFont="1" applyFill="1" applyBorder="1" applyAlignment="1">
      <alignment horizontal="center" vertical="center" wrapText="1"/>
    </xf>
    <xf numFmtId="170" fontId="22" fillId="7" borderId="11" xfId="0" applyNumberFormat="1" applyFont="1" applyFill="1" applyBorder="1" applyAlignment="1">
      <alignment horizontal="center" vertical="center" wrapText="1"/>
    </xf>
    <xf numFmtId="0" fontId="22" fillId="7" borderId="11" xfId="0" applyFont="1" applyFill="1" applyBorder="1" applyAlignment="1">
      <alignment horizontal="justify" vertical="center" wrapText="1"/>
    </xf>
    <xf numFmtId="0" fontId="22" fillId="7" borderId="2" xfId="0" applyFont="1" applyFill="1" applyBorder="1" applyAlignment="1">
      <alignment horizontal="justify" vertical="center" wrapText="1"/>
    </xf>
    <xf numFmtId="0" fontId="6" fillId="7" borderId="11" xfId="0" applyFont="1" applyFill="1" applyBorder="1" applyAlignment="1">
      <alignment horizontal="justify" vertical="center" wrapText="1"/>
    </xf>
    <xf numFmtId="0" fontId="6" fillId="7" borderId="8" xfId="0" applyFont="1" applyFill="1" applyBorder="1" applyAlignment="1">
      <alignment horizontal="justify" vertical="center" wrapText="1"/>
    </xf>
    <xf numFmtId="0" fontId="0" fillId="6" borderId="67" xfId="0" applyFont="1" applyFill="1" applyBorder="1" applyAlignment="1">
      <alignment vertical="center"/>
    </xf>
    <xf numFmtId="0" fontId="0" fillId="6" borderId="68" xfId="0" applyFont="1" applyFill="1" applyBorder="1" applyAlignment="1">
      <alignment vertical="center"/>
    </xf>
    <xf numFmtId="37" fontId="4" fillId="6" borderId="67" xfId="0" applyNumberFormat="1" applyFont="1" applyFill="1" applyBorder="1" applyAlignment="1">
      <alignment horizontal="center" vertical="center"/>
    </xf>
    <xf numFmtId="37" fontId="0" fillId="0" borderId="0" xfId="0" applyNumberFormat="1" applyFont="1" applyAlignment="1">
      <alignment vertical="center"/>
    </xf>
    <xf numFmtId="0" fontId="0" fillId="0" borderId="7" xfId="0" applyFont="1" applyFill="1" applyBorder="1" applyAlignment="1">
      <alignment horizontal="right" vertical="center" wrapText="1"/>
    </xf>
    <xf numFmtId="170" fontId="4" fillId="0" borderId="51" xfId="0" applyNumberFormat="1" applyFont="1" applyFill="1" applyBorder="1" applyAlignment="1">
      <alignment horizontal="center" vertical="center" wrapText="1"/>
    </xf>
    <xf numFmtId="0" fontId="0" fillId="5" borderId="2" xfId="0" applyFont="1" applyFill="1" applyBorder="1" applyAlignment="1">
      <alignment horizontal="center" vertical="center" wrapText="1"/>
    </xf>
    <xf numFmtId="1" fontId="0" fillId="5" borderId="2" xfId="0" applyNumberFormat="1" applyFont="1" applyFill="1" applyBorder="1" applyAlignment="1">
      <alignment horizontal="center" vertical="center" wrapText="1"/>
    </xf>
    <xf numFmtId="1" fontId="0" fillId="5" borderId="3" xfId="0" applyNumberFormat="1" applyFont="1" applyFill="1" applyBorder="1" applyAlignment="1">
      <alignment horizontal="center" vertical="center" wrapText="1"/>
    </xf>
    <xf numFmtId="0" fontId="0" fillId="5" borderId="3" xfId="0" applyFont="1" applyFill="1" applyBorder="1" applyAlignment="1">
      <alignment horizontal="justify" vertical="center" wrapText="1"/>
    </xf>
    <xf numFmtId="14" fontId="0" fillId="5" borderId="2" xfId="0" applyNumberFormat="1" applyFont="1" applyFill="1" applyBorder="1" applyAlignment="1">
      <alignment horizontal="center" vertical="center" wrapText="1"/>
    </xf>
    <xf numFmtId="0" fontId="0" fillId="5" borderId="2" xfId="0" applyFont="1" applyFill="1" applyBorder="1" applyAlignment="1">
      <alignment horizontal="justify" vertical="center" wrapText="1"/>
    </xf>
    <xf numFmtId="1" fontId="4" fillId="5" borderId="2" xfId="0" applyNumberFormat="1" applyFont="1" applyFill="1" applyBorder="1" applyAlignment="1">
      <alignment horizontal="center" vertical="center" wrapText="1"/>
    </xf>
    <xf numFmtId="10" fontId="4" fillId="5" borderId="64" xfId="6" applyNumberFormat="1" applyFont="1" applyFill="1" applyBorder="1" applyAlignment="1">
      <alignment horizontal="center" vertical="center" wrapText="1"/>
    </xf>
    <xf numFmtId="3" fontId="0" fillId="5" borderId="20" xfId="0" applyNumberFormat="1" applyFont="1" applyFill="1" applyBorder="1" applyAlignment="1">
      <alignment horizontal="center" vertical="center" wrapText="1"/>
    </xf>
    <xf numFmtId="3" fontId="0" fillId="5" borderId="2" xfId="0" applyNumberFormat="1" applyFont="1" applyFill="1" applyBorder="1" applyAlignment="1">
      <alignment horizontal="center" vertical="center" wrapText="1"/>
    </xf>
    <xf numFmtId="0" fontId="0" fillId="7" borderId="7" xfId="0" applyFont="1" applyFill="1" applyBorder="1" applyAlignment="1">
      <alignment horizontal="center" vertical="center" wrapText="1"/>
    </xf>
    <xf numFmtId="1" fontId="0" fillId="0" borderId="3" xfId="0" applyNumberFormat="1" applyFont="1" applyFill="1" applyBorder="1" applyAlignment="1">
      <alignment horizontal="center" vertical="center" wrapText="1"/>
    </xf>
    <xf numFmtId="1" fontId="0" fillId="8" borderId="2" xfId="0" applyNumberFormat="1" applyFont="1" applyFill="1" applyBorder="1" applyAlignment="1">
      <alignment horizontal="center" vertical="center" wrapText="1"/>
    </xf>
    <xf numFmtId="1" fontId="0" fillId="7"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4" fillId="8" borderId="2" xfId="0" applyFont="1" applyFill="1" applyBorder="1" applyAlignment="1">
      <alignment horizontal="center" vertical="center" wrapText="1"/>
    </xf>
    <xf numFmtId="1" fontId="4" fillId="0" borderId="2" xfId="0" quotePrefix="1" applyNumberFormat="1" applyFont="1" applyFill="1" applyBorder="1" applyAlignment="1">
      <alignment horizontal="center" vertical="center" wrapText="1"/>
    </xf>
    <xf numFmtId="37" fontId="0" fillId="0" borderId="2" xfId="0" applyNumberFormat="1" applyFont="1" applyFill="1" applyBorder="1" applyAlignment="1">
      <alignment horizontal="center" vertical="center" wrapText="1"/>
    </xf>
    <xf numFmtId="37" fontId="0" fillId="0" borderId="9" xfId="0" applyNumberFormat="1" applyFont="1" applyFill="1" applyBorder="1" applyAlignment="1">
      <alignment horizontal="center" vertical="center" wrapText="1"/>
    </xf>
    <xf numFmtId="1" fontId="4" fillId="0" borderId="2" xfId="0" applyNumberFormat="1" applyFont="1" applyBorder="1" applyAlignment="1">
      <alignment horizontal="center" vertical="center"/>
    </xf>
    <xf numFmtId="170" fontId="4" fillId="0" borderId="62" xfId="0" applyNumberFormat="1" applyFont="1" applyFill="1" applyBorder="1" applyAlignment="1">
      <alignment horizontal="center" vertical="center" wrapText="1"/>
    </xf>
    <xf numFmtId="0" fontId="0" fillId="7" borderId="8" xfId="0" applyFont="1" applyFill="1" applyBorder="1" applyAlignment="1">
      <alignment horizontal="center" vertical="center" wrapText="1"/>
    </xf>
    <xf numFmtId="0" fontId="0" fillId="7" borderId="9"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3" xfId="0" applyFont="1" applyFill="1" applyBorder="1" applyAlignment="1">
      <alignment horizontal="center" vertical="center" wrapText="1"/>
    </xf>
    <xf numFmtId="168" fontId="0" fillId="0" borderId="2"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167" fontId="0" fillId="0" borderId="9" xfId="1" applyNumberFormat="1" applyFont="1" applyFill="1" applyBorder="1" applyAlignment="1">
      <alignment horizontal="center" vertical="center" wrapText="1"/>
    </xf>
    <xf numFmtId="167" fontId="0" fillId="0" borderId="12" xfId="1" applyNumberFormat="1" applyFont="1" applyFill="1" applyBorder="1" applyAlignment="1">
      <alignment horizontal="center" vertical="center" wrapText="1"/>
    </xf>
    <xf numFmtId="167" fontId="0" fillId="0" borderId="3" xfId="1" applyNumberFormat="1" applyFont="1" applyFill="1" applyBorder="1" applyAlignment="1">
      <alignment horizontal="center" vertical="center" wrapText="1"/>
    </xf>
    <xf numFmtId="166" fontId="0" fillId="0" borderId="12" xfId="2" applyNumberFormat="1" applyFont="1" applyFill="1" applyBorder="1" applyAlignment="1">
      <alignment horizontal="center" vertical="center" wrapText="1"/>
    </xf>
    <xf numFmtId="166" fontId="0" fillId="0" borderId="3" xfId="2" applyNumberFormat="1" applyFont="1" applyFill="1" applyBorder="1" applyAlignment="1">
      <alignment horizontal="center" vertical="center" wrapText="1"/>
    </xf>
    <xf numFmtId="166" fontId="0" fillId="0" borderId="9" xfId="2" applyNumberFormat="1" applyFont="1" applyFill="1" applyBorder="1" applyAlignment="1">
      <alignment horizontal="center" vertical="center" wrapText="1"/>
    </xf>
    <xf numFmtId="173" fontId="7" fillId="0" borderId="9" xfId="1" applyNumberFormat="1" applyFont="1" applyFill="1" applyBorder="1" applyAlignment="1">
      <alignment horizontal="center" vertical="center" wrapText="1"/>
    </xf>
    <xf numFmtId="173" fontId="7" fillId="0" borderId="3" xfId="1" applyNumberFormat="1" applyFont="1" applyFill="1" applyBorder="1" applyAlignment="1">
      <alignment horizontal="center" vertical="center" wrapText="1"/>
    </xf>
    <xf numFmtId="167" fontId="4" fillId="0" borderId="9" xfId="1" applyNumberFormat="1" applyFont="1" applyFill="1" applyBorder="1" applyAlignment="1">
      <alignment horizontal="center" vertical="center" wrapText="1"/>
    </xf>
    <xf numFmtId="167" fontId="4" fillId="0" borderId="3" xfId="1" applyNumberFormat="1" applyFont="1" applyFill="1" applyBorder="1" applyAlignment="1">
      <alignment horizontal="center" vertical="center" wrapText="1"/>
    </xf>
    <xf numFmtId="173" fontId="7" fillId="0" borderId="12" xfId="1" applyNumberFormat="1"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7" xfId="0" applyFont="1" applyBorder="1" applyAlignment="1">
      <alignment horizontal="center" vertical="center" wrapText="1"/>
    </xf>
    <xf numFmtId="0" fontId="0" fillId="0" borderId="10" xfId="0" applyFont="1" applyBorder="1" applyAlignment="1">
      <alignment horizontal="center" vertical="center" wrapText="1"/>
    </xf>
    <xf numFmtId="3" fontId="0" fillId="0" borderId="21" xfId="0" applyNumberFormat="1" applyFont="1" applyFill="1" applyBorder="1" applyAlignment="1">
      <alignment horizontal="center" vertical="center" wrapText="1"/>
    </xf>
    <xf numFmtId="6" fontId="0"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6" fontId="0"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5" fontId="0" fillId="0" borderId="9" xfId="0" applyNumberFormat="1" applyFont="1" applyFill="1" applyBorder="1" applyAlignment="1">
      <alignment horizontal="center" vertical="center" wrapText="1"/>
    </xf>
    <xf numFmtId="5" fontId="0" fillId="0" borderId="3" xfId="0" applyNumberFormat="1" applyFont="1" applyFill="1" applyBorder="1" applyAlignment="1">
      <alignment horizontal="center" vertical="center" wrapText="1"/>
    </xf>
    <xf numFmtId="168" fontId="0" fillId="0" borderId="9" xfId="0" applyNumberFormat="1" applyFont="1" applyFill="1" applyBorder="1" applyAlignment="1">
      <alignment horizontal="center" vertical="center" wrapText="1"/>
    </xf>
    <xf numFmtId="168" fontId="0" fillId="0" borderId="12" xfId="0" applyNumberFormat="1" applyFont="1" applyFill="1" applyBorder="1" applyAlignment="1">
      <alignment horizontal="center" vertical="center" wrapText="1"/>
    </xf>
    <xf numFmtId="168" fontId="0" fillId="0" borderId="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 fontId="4" fillId="0" borderId="6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37" fontId="4" fillId="0" borderId="17" xfId="1" applyNumberFormat="1" applyFont="1" applyFill="1" applyBorder="1" applyAlignment="1">
      <alignment vertical="center" wrapText="1"/>
    </xf>
    <xf numFmtId="37" fontId="4" fillId="0" borderId="6" xfId="1" applyNumberFormat="1" applyFont="1" applyFill="1" applyBorder="1" applyAlignment="1">
      <alignment vertical="center" wrapText="1"/>
    </xf>
    <xf numFmtId="37" fontId="4" fillId="0" borderId="7" xfId="1" applyNumberFormat="1" applyFont="1" applyFill="1" applyBorder="1" applyAlignment="1">
      <alignment horizontal="center" vertical="center" wrapText="1"/>
    </xf>
    <xf numFmtId="17" fontId="0" fillId="0" borderId="2" xfId="0" applyNumberFormat="1" applyFont="1" applyFill="1" applyBorder="1" applyAlignment="1">
      <alignment horizontal="center" vertical="center" wrapText="1"/>
    </xf>
    <xf numFmtId="0" fontId="6" fillId="0" borderId="2" xfId="0" quotePrefix="1" applyFont="1" applyFill="1" applyBorder="1" applyAlignment="1">
      <alignment horizontal="center" vertical="center" wrapText="1"/>
    </xf>
    <xf numFmtId="0" fontId="4" fillId="0" borderId="51" xfId="0" quotePrefix="1"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6" fillId="0" borderId="8" xfId="0" applyFont="1" applyFill="1" applyBorder="1" applyAlignment="1">
      <alignment horizontal="center" vertical="center" wrapText="1"/>
    </xf>
    <xf numFmtId="37" fontId="4" fillId="0" borderId="24" xfId="1"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22" fillId="0" borderId="2" xfId="0" applyFont="1" applyFill="1" applyBorder="1" applyAlignment="1">
      <alignment vertical="center" wrapText="1"/>
    </xf>
    <xf numFmtId="0" fontId="6" fillId="0" borderId="2" xfId="0" applyFont="1" applyFill="1" applyBorder="1" applyAlignment="1">
      <alignment vertical="center" wrapText="1"/>
    </xf>
    <xf numFmtId="1" fontId="4" fillId="0" borderId="51" xfId="0" applyNumberFormat="1" applyFont="1" applyFill="1" applyBorder="1" applyAlignment="1">
      <alignment horizontal="center" vertical="center" wrapText="1"/>
    </xf>
    <xf numFmtId="17" fontId="6" fillId="0" borderId="2" xfId="0" applyNumberFormat="1" applyFont="1" applyFill="1" applyBorder="1" applyAlignment="1">
      <alignment horizontal="center" vertical="center" wrapText="1"/>
    </xf>
    <xf numFmtId="1" fontId="4" fillId="0" borderId="51" xfId="0" quotePrefix="1" applyNumberFormat="1" applyFont="1" applyFill="1" applyBorder="1" applyAlignment="1">
      <alignment horizontal="center" vertical="center" wrapText="1"/>
    </xf>
    <xf numFmtId="0" fontId="0" fillId="0" borderId="0" xfId="0" applyFont="1" applyAlignment="1">
      <alignment horizontal="center" vertical="center"/>
    </xf>
    <xf numFmtId="0" fontId="22" fillId="8" borderId="67"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22" fillId="8" borderId="67" xfId="0" quotePrefix="1" applyFont="1" applyFill="1" applyBorder="1" applyAlignment="1">
      <alignment horizontal="center" vertical="center" wrapText="1"/>
    </xf>
    <xf numFmtId="0" fontId="5" fillId="8" borderId="0" xfId="0" quotePrefix="1"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4" fillId="0" borderId="36" xfId="0" quotePrefix="1" applyFont="1" applyFill="1" applyBorder="1" applyAlignment="1">
      <alignment horizontal="center" vertical="center" wrapText="1"/>
    </xf>
    <xf numFmtId="0" fontId="4" fillId="0" borderId="80" xfId="0" quotePrefix="1" applyFont="1" applyFill="1" applyBorder="1" applyAlignment="1">
      <alignment horizontal="center" vertical="center" wrapText="1"/>
    </xf>
    <xf numFmtId="0" fontId="4" fillId="0" borderId="30" xfId="0" quotePrefix="1" applyFont="1" applyFill="1" applyBorder="1" applyAlignment="1">
      <alignment horizontal="center" vertical="center" wrapText="1"/>
    </xf>
    <xf numFmtId="0" fontId="4" fillId="0" borderId="80"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6" fillId="0" borderId="9" xfId="0" quotePrefix="1" applyFont="1" applyFill="1" applyBorder="1" applyAlignment="1">
      <alignment horizontal="center" vertical="center" wrapText="1"/>
    </xf>
    <xf numFmtId="17" fontId="6" fillId="0" borderId="9" xfId="0" applyNumberFormat="1" applyFont="1" applyFill="1" applyBorder="1" applyAlignment="1">
      <alignment horizontal="center" vertical="center" wrapText="1"/>
    </xf>
    <xf numFmtId="17" fontId="6" fillId="0" borderId="12" xfId="0" applyNumberFormat="1" applyFont="1" applyFill="1" applyBorder="1" applyAlignment="1">
      <alignment horizontal="center" vertical="center" wrapText="1"/>
    </xf>
    <xf numFmtId="17" fontId="6" fillId="0" borderId="3" xfId="0" applyNumberFormat="1"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3" xfId="0" applyFont="1" applyFill="1" applyBorder="1" applyAlignment="1">
      <alignment horizontal="center" vertical="center" wrapText="1"/>
    </xf>
    <xf numFmtId="168" fontId="0" fillId="0" borderId="2" xfId="0" applyNumberFormat="1" applyFont="1" applyFill="1" applyBorder="1" applyAlignment="1">
      <alignment horizontal="center" vertical="center" wrapText="1"/>
    </xf>
    <xf numFmtId="167" fontId="0" fillId="0" borderId="9" xfId="1" applyNumberFormat="1" applyFont="1" applyFill="1" applyBorder="1" applyAlignment="1">
      <alignment horizontal="center" vertical="center" wrapText="1"/>
    </xf>
    <xf numFmtId="167" fontId="0" fillId="0" borderId="12" xfId="1" applyNumberFormat="1" applyFont="1" applyFill="1" applyBorder="1" applyAlignment="1">
      <alignment horizontal="center" vertical="center" wrapText="1"/>
    </xf>
    <xf numFmtId="167" fontId="0" fillId="0" borderId="3" xfId="1" applyNumberFormat="1" applyFont="1" applyFill="1" applyBorder="1" applyAlignment="1">
      <alignment horizontal="center" vertical="center" wrapText="1"/>
    </xf>
    <xf numFmtId="0" fontId="4" fillId="6" borderId="75" xfId="0" applyFont="1" applyFill="1" applyBorder="1" applyAlignment="1">
      <alignment horizontal="center" vertical="center"/>
    </xf>
    <xf numFmtId="0" fontId="4" fillId="6" borderId="76" xfId="0" applyFont="1" applyFill="1" applyBorder="1" applyAlignment="1">
      <alignment horizontal="center" vertical="center"/>
    </xf>
    <xf numFmtId="0" fontId="4" fillId="6" borderId="79"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166" fontId="0" fillId="0" borderId="16" xfId="2" applyNumberFormat="1" applyFont="1" applyFill="1" applyBorder="1" applyAlignment="1">
      <alignment horizontal="center" vertical="center" wrapText="1"/>
    </xf>
    <xf numFmtId="166" fontId="0" fillId="0" borderId="12" xfId="2" applyNumberFormat="1" applyFont="1" applyFill="1" applyBorder="1" applyAlignment="1">
      <alignment horizontal="center" vertical="center" wrapText="1"/>
    </xf>
    <xf numFmtId="166" fontId="0" fillId="0" borderId="14" xfId="2" applyNumberFormat="1" applyFont="1" applyFill="1" applyBorder="1" applyAlignment="1">
      <alignment horizontal="center" vertical="center" wrapText="1"/>
    </xf>
    <xf numFmtId="166" fontId="0" fillId="0" borderId="3" xfId="2" applyNumberFormat="1" applyFont="1" applyFill="1" applyBorder="1" applyAlignment="1">
      <alignment horizontal="center" vertical="center" wrapText="1"/>
    </xf>
    <xf numFmtId="166" fontId="0" fillId="0" borderId="9" xfId="2" applyNumberFormat="1" applyFont="1" applyFill="1" applyBorder="1" applyAlignment="1">
      <alignment horizontal="center" vertical="center" wrapText="1"/>
    </xf>
    <xf numFmtId="0" fontId="30" fillId="0" borderId="18" xfId="0" applyFont="1" applyFill="1" applyBorder="1" applyAlignment="1">
      <alignment horizontal="center" vertical="center" wrapText="1"/>
    </xf>
    <xf numFmtId="0" fontId="30" fillId="0" borderId="6" xfId="0" applyFont="1" applyFill="1" applyBorder="1" applyAlignment="1">
      <alignment horizontal="center" vertical="center" wrapText="1"/>
    </xf>
    <xf numFmtId="167" fontId="4" fillId="0" borderId="9" xfId="1" applyNumberFormat="1" applyFont="1" applyFill="1" applyBorder="1" applyAlignment="1">
      <alignment horizontal="center" vertical="center" wrapText="1"/>
    </xf>
    <xf numFmtId="167" fontId="4" fillId="0" borderId="3" xfId="1" applyNumberFormat="1" applyFont="1" applyFill="1" applyBorder="1" applyAlignment="1">
      <alignment horizontal="center" vertical="center" wrapText="1"/>
    </xf>
    <xf numFmtId="0" fontId="0" fillId="0" borderId="71" xfId="0" applyFont="1" applyBorder="1" applyAlignment="1">
      <alignment horizontal="center" vertical="center"/>
    </xf>
    <xf numFmtId="0" fontId="0" fillId="0" borderId="25" xfId="0" applyFont="1" applyBorder="1" applyAlignment="1">
      <alignment horizontal="center" vertical="center"/>
    </xf>
    <xf numFmtId="0" fontId="0" fillId="0" borderId="48" xfId="0" applyFont="1" applyBorder="1" applyAlignment="1">
      <alignment horizontal="center" vertical="center"/>
    </xf>
    <xf numFmtId="0" fontId="0" fillId="0" borderId="37" xfId="0" applyFont="1" applyBorder="1" applyAlignment="1">
      <alignment horizontal="center" vertical="center"/>
    </xf>
    <xf numFmtId="0" fontId="0" fillId="0" borderId="33" xfId="0" applyFont="1" applyBorder="1" applyAlignment="1">
      <alignment horizontal="center" vertical="center"/>
    </xf>
    <xf numFmtId="0" fontId="0" fillId="0" borderId="72" xfId="0" applyFont="1" applyBorder="1" applyAlignment="1">
      <alignment horizontal="center" vertical="center"/>
    </xf>
    <xf numFmtId="173" fontId="7" fillId="0" borderId="9" xfId="1" applyNumberFormat="1" applyFont="1" applyFill="1" applyBorder="1" applyAlignment="1">
      <alignment horizontal="center" vertical="center" wrapText="1"/>
    </xf>
    <xf numFmtId="173" fontId="7" fillId="0" borderId="12" xfId="1" applyNumberFormat="1" applyFont="1" applyFill="1" applyBorder="1" applyAlignment="1">
      <alignment horizontal="center" vertical="center" wrapText="1"/>
    </xf>
    <xf numFmtId="173" fontId="7" fillId="0" borderId="3" xfId="1" applyNumberFormat="1" applyFont="1" applyFill="1" applyBorder="1" applyAlignment="1">
      <alignment horizontal="center" vertical="center" wrapText="1"/>
    </xf>
    <xf numFmtId="0" fontId="27" fillId="0" borderId="9"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0" fillId="0" borderId="71" xfId="0" applyBorder="1" applyAlignment="1">
      <alignment horizontal="center" vertical="center"/>
    </xf>
    <xf numFmtId="0" fontId="0" fillId="0" borderId="57" xfId="0" applyFont="1" applyBorder="1" applyAlignment="1">
      <alignment horizontal="center" vertical="center"/>
    </xf>
    <xf numFmtId="0" fontId="4" fillId="0" borderId="45"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7"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7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72" xfId="0" applyFont="1" applyBorder="1" applyAlignment="1">
      <alignment horizontal="center" vertical="center" wrapText="1"/>
    </xf>
    <xf numFmtId="0" fontId="22" fillId="8" borderId="75" xfId="0" applyFont="1" applyFill="1" applyBorder="1" applyAlignment="1">
      <alignment horizontal="center" vertical="center" wrapText="1"/>
    </xf>
    <xf numFmtId="0" fontId="22" fillId="8" borderId="76" xfId="0" applyFont="1" applyFill="1" applyBorder="1" applyAlignment="1">
      <alignment horizontal="center" vertical="center" wrapText="1"/>
    </xf>
    <xf numFmtId="0" fontId="22" fillId="8" borderId="77" xfId="0" applyFont="1" applyFill="1" applyBorder="1" applyAlignment="1">
      <alignment horizontal="center" vertical="center" wrapText="1"/>
    </xf>
    <xf numFmtId="0" fontId="5" fillId="8" borderId="78" xfId="0" applyFont="1" applyFill="1" applyBorder="1" applyAlignment="1">
      <alignment horizontal="center" vertical="center" wrapText="1"/>
    </xf>
    <xf numFmtId="0" fontId="4" fillId="0" borderId="19" xfId="0" applyFont="1" applyBorder="1" applyAlignment="1">
      <alignment horizontal="center" vertical="center"/>
    </xf>
    <xf numFmtId="0" fontId="4" fillId="0" borderId="73" xfId="0" applyFont="1" applyBorder="1" applyAlignment="1">
      <alignment horizontal="center" vertical="center"/>
    </xf>
    <xf numFmtId="0" fontId="4" fillId="0" borderId="38" xfId="0" applyFont="1" applyBorder="1" applyAlignment="1">
      <alignment horizontal="center" vertical="center"/>
    </xf>
    <xf numFmtId="14" fontId="27" fillId="0" borderId="9" xfId="0" applyNumberFormat="1" applyFont="1" applyFill="1" applyBorder="1" applyAlignment="1">
      <alignment horizontal="left" vertical="center" wrapText="1"/>
    </xf>
    <xf numFmtId="3" fontId="0" fillId="0" borderId="29" xfId="0" applyNumberFormat="1" applyFont="1" applyFill="1" applyBorder="1" applyAlignment="1">
      <alignment horizontal="center" vertical="center" wrapText="1"/>
    </xf>
    <xf numFmtId="3" fontId="0" fillId="0" borderId="21" xfId="0" applyNumberFormat="1" applyFont="1" applyFill="1" applyBorder="1" applyAlignment="1">
      <alignment horizontal="center" vertical="center" wrapText="1"/>
    </xf>
    <xf numFmtId="37" fontId="4" fillId="0" borderId="18" xfId="1" applyNumberFormat="1" applyFont="1" applyFill="1" applyBorder="1" applyAlignment="1">
      <alignment horizontal="center" vertical="center" wrapText="1"/>
    </xf>
    <xf numFmtId="37" fontId="4" fillId="0" borderId="13" xfId="1" applyNumberFormat="1" applyFont="1" applyFill="1" applyBorder="1" applyAlignment="1">
      <alignment horizontal="center" vertical="center" wrapText="1"/>
    </xf>
    <xf numFmtId="37" fontId="4" fillId="0" borderId="6" xfId="1" applyNumberFormat="1" applyFont="1" applyFill="1" applyBorder="1" applyAlignment="1">
      <alignment horizontal="center" vertical="center" wrapText="1"/>
    </xf>
    <xf numFmtId="3" fontId="4" fillId="0" borderId="29" xfId="0" applyNumberFormat="1" applyFont="1" applyFill="1" applyBorder="1" applyAlignment="1">
      <alignment horizontal="center" vertical="center" wrapText="1"/>
    </xf>
    <xf numFmtId="3" fontId="4" fillId="0" borderId="69" xfId="0" applyNumberFormat="1" applyFont="1" applyFill="1" applyBorder="1" applyAlignment="1">
      <alignment horizontal="center" vertical="center" wrapText="1"/>
    </xf>
    <xf numFmtId="6" fontId="0"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6" fontId="0"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5" fontId="0" fillId="0" borderId="9" xfId="0" applyNumberFormat="1" applyFont="1" applyFill="1" applyBorder="1" applyAlignment="1">
      <alignment horizontal="center" vertical="center" wrapText="1"/>
    </xf>
    <xf numFmtId="5" fontId="0" fillId="0" borderId="3" xfId="0" applyNumberFormat="1" applyFont="1" applyFill="1" applyBorder="1" applyAlignment="1">
      <alignment horizontal="center" vertical="center" wrapText="1"/>
    </xf>
    <xf numFmtId="168" fontId="0" fillId="0" borderId="9" xfId="0" applyNumberFormat="1" applyFont="1" applyFill="1" applyBorder="1" applyAlignment="1">
      <alignment horizontal="center" vertical="center" wrapText="1"/>
    </xf>
    <xf numFmtId="168" fontId="0" fillId="0" borderId="12" xfId="0" applyNumberFormat="1" applyFont="1" applyFill="1" applyBorder="1" applyAlignment="1">
      <alignment horizontal="center" vertical="center" wrapText="1"/>
    </xf>
    <xf numFmtId="168" fontId="0" fillId="0" borderId="3" xfId="0" applyNumberFormat="1" applyFont="1" applyFill="1" applyBorder="1" applyAlignment="1">
      <alignment horizontal="center" vertical="center" wrapText="1"/>
    </xf>
    <xf numFmtId="3" fontId="0" fillId="0" borderId="70" xfId="0" applyNumberFormat="1" applyFont="1" applyFill="1" applyBorder="1" applyAlignment="1">
      <alignment horizontal="center" vertical="center" wrapText="1"/>
    </xf>
  </cellXfs>
  <cellStyles count="8">
    <cellStyle name="Millares" xfId="1" builtinId="3"/>
    <cellStyle name="Moneda" xfId="2" builtinId="4"/>
    <cellStyle name="Neutral" xfId="3" builtinId="28" customBuiltin="1"/>
    <cellStyle name="Normal" xfId="0" builtinId="0"/>
    <cellStyle name="Normal 2" xfId="4"/>
    <cellStyle name="Normal 3" xfId="5"/>
    <cellStyle name="Porcentaje" xfId="6" builtinId="5"/>
    <cellStyle name="Total" xfId="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790575</xdr:colOff>
      <xdr:row>0</xdr:row>
      <xdr:rowOff>19050</xdr:rowOff>
    </xdr:from>
    <xdr:to>
      <xdr:col>1</xdr:col>
      <xdr:colOff>457200</xdr:colOff>
      <xdr:row>3</xdr:row>
      <xdr:rowOff>171450</xdr:rowOff>
    </xdr:to>
    <xdr:pic>
      <xdr:nvPicPr>
        <xdr:cNvPr id="2920" name="3 Imagen" descr="E:\DOCUMENTOS LENIS\Memoria pasar\1Escudo.jpg">
          <a:extLst>
            <a:ext uri="{FF2B5EF4-FFF2-40B4-BE49-F238E27FC236}">
              <a16:creationId xmlns:a16="http://schemas.microsoft.com/office/drawing/2014/main" xmlns="" id="{00000000-0008-0000-0000-0000680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9050"/>
          <a:ext cx="9525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GL764"/>
  <sheetViews>
    <sheetView tabSelected="1" topLeftCell="E1" zoomScale="72" zoomScaleNormal="72" workbookViewId="0">
      <selection activeCell="E504" sqref="A504:XFD506"/>
    </sheetView>
  </sheetViews>
  <sheetFormatPr baseColWidth="10" defaultColWidth="11.42578125" defaultRowHeight="12.75" x14ac:dyDescent="0.2"/>
  <cols>
    <col min="1" max="1" width="19.28515625" style="4" customWidth="1"/>
    <col min="2" max="2" width="26" style="4" customWidth="1"/>
    <col min="3" max="3" width="25.42578125" style="4" customWidth="1"/>
    <col min="4" max="4" width="25.85546875" style="4" customWidth="1"/>
    <col min="5" max="5" width="20.5703125" style="4" customWidth="1"/>
    <col min="6" max="6" width="42.5703125" style="4" customWidth="1"/>
    <col min="7" max="7" width="22.42578125" style="4" customWidth="1"/>
    <col min="8" max="8" width="25.85546875" style="4" customWidth="1"/>
    <col min="9" max="9" width="32.5703125" style="4" customWidth="1"/>
    <col min="10" max="10" width="33" style="4" customWidth="1"/>
    <col min="11" max="11" width="40.5703125" style="4" hidden="1" customWidth="1"/>
    <col min="12" max="14" width="23.28515625" style="4" hidden="1" customWidth="1"/>
    <col min="15" max="15" width="34.5703125" style="4" hidden="1" customWidth="1"/>
    <col min="16" max="16" width="23.140625" style="4" hidden="1" customWidth="1"/>
    <col min="17" max="17" width="29.42578125" style="4" hidden="1" customWidth="1"/>
    <col min="18" max="18" width="19.85546875" style="4" hidden="1" customWidth="1"/>
    <col min="19" max="21" width="21.85546875" style="4" hidden="1" customWidth="1"/>
    <col min="22" max="22" width="37.42578125" style="4" customWidth="1"/>
    <col min="23" max="23" width="23" style="4" customWidth="1"/>
    <col min="24" max="24" width="24" style="4" customWidth="1"/>
    <col min="25" max="26" width="24" style="4" hidden="1" customWidth="1"/>
    <col min="27" max="29" width="31.42578125" style="4" hidden="1" customWidth="1"/>
    <col min="30" max="30" width="23.28515625" style="4" customWidth="1"/>
    <col min="31" max="31" width="11.42578125" style="4"/>
    <col min="32" max="32" width="14.42578125" style="4" bestFit="1" customWidth="1"/>
    <col min="33" max="16384" width="11.42578125" style="4"/>
  </cols>
  <sheetData>
    <row r="1" spans="1:30" ht="22.5" customHeight="1" x14ac:dyDescent="0.2">
      <c r="A1" s="630"/>
      <c r="B1" s="631"/>
      <c r="C1" s="643" t="s">
        <v>0</v>
      </c>
      <c r="D1" s="644"/>
      <c r="E1" s="644"/>
      <c r="F1" s="644"/>
      <c r="G1" s="644"/>
      <c r="H1" s="644"/>
      <c r="I1" s="644"/>
      <c r="J1" s="644"/>
      <c r="K1" s="644"/>
      <c r="L1" s="644"/>
      <c r="M1" s="644"/>
      <c r="N1" s="644"/>
      <c r="O1" s="644"/>
      <c r="P1" s="644"/>
      <c r="Q1" s="644"/>
      <c r="R1" s="644"/>
      <c r="S1" s="644"/>
      <c r="T1" s="644"/>
      <c r="U1" s="644"/>
      <c r="V1" s="644"/>
      <c r="W1" s="644"/>
      <c r="X1" s="644"/>
      <c r="Y1" s="644"/>
      <c r="Z1" s="644"/>
      <c r="AA1" s="644"/>
      <c r="AB1" s="644"/>
      <c r="AC1" s="645"/>
      <c r="AD1" s="394" t="s">
        <v>1</v>
      </c>
    </row>
    <row r="2" spans="1:30" ht="22.5" customHeight="1" x14ac:dyDescent="0.2">
      <c r="A2" s="632"/>
      <c r="B2" s="633"/>
      <c r="C2" s="647" t="s">
        <v>2</v>
      </c>
      <c r="D2" s="648"/>
      <c r="E2" s="648"/>
      <c r="F2" s="648"/>
      <c r="G2" s="648"/>
      <c r="H2" s="648"/>
      <c r="I2" s="648"/>
      <c r="J2" s="648"/>
      <c r="K2" s="648"/>
      <c r="L2" s="648"/>
      <c r="M2" s="648"/>
      <c r="N2" s="648"/>
      <c r="O2" s="648"/>
      <c r="P2" s="648"/>
      <c r="Q2" s="648"/>
      <c r="R2" s="648"/>
      <c r="S2" s="648"/>
      <c r="T2" s="648"/>
      <c r="U2" s="648"/>
      <c r="V2" s="648"/>
      <c r="W2" s="648"/>
      <c r="X2" s="648"/>
      <c r="Y2" s="648"/>
      <c r="Z2" s="648"/>
      <c r="AA2" s="648"/>
      <c r="AB2" s="648"/>
      <c r="AC2" s="649"/>
      <c r="AD2" s="512" t="s">
        <v>3</v>
      </c>
    </row>
    <row r="3" spans="1:30" ht="21" customHeight="1" x14ac:dyDescent="0.2">
      <c r="A3" s="632"/>
      <c r="B3" s="633"/>
      <c r="C3" s="650" t="s">
        <v>4</v>
      </c>
      <c r="D3" s="651"/>
      <c r="E3" s="651"/>
      <c r="F3" s="651"/>
      <c r="G3" s="651"/>
      <c r="H3" s="651"/>
      <c r="I3" s="651"/>
      <c r="J3" s="651"/>
      <c r="K3" s="651"/>
      <c r="L3" s="651"/>
      <c r="M3" s="651"/>
      <c r="N3" s="651"/>
      <c r="O3" s="651"/>
      <c r="P3" s="651"/>
      <c r="Q3" s="651"/>
      <c r="R3" s="651"/>
      <c r="S3" s="651"/>
      <c r="T3" s="651"/>
      <c r="U3" s="651"/>
      <c r="V3" s="651"/>
      <c r="W3" s="651"/>
      <c r="X3" s="651"/>
      <c r="Y3" s="651"/>
      <c r="Z3" s="651"/>
      <c r="AA3" s="651"/>
      <c r="AB3" s="651"/>
      <c r="AC3" s="652"/>
      <c r="AD3" s="512" t="s">
        <v>5</v>
      </c>
    </row>
    <row r="4" spans="1:30" ht="20.25" customHeight="1" thickBot="1" x14ac:dyDescent="0.25">
      <c r="A4" s="634"/>
      <c r="B4" s="635"/>
      <c r="C4" s="653" t="s">
        <v>6</v>
      </c>
      <c r="D4" s="654"/>
      <c r="E4" s="654"/>
      <c r="F4" s="654"/>
      <c r="G4" s="654"/>
      <c r="H4" s="654"/>
      <c r="I4" s="654"/>
      <c r="J4" s="654"/>
      <c r="K4" s="654"/>
      <c r="L4" s="654"/>
      <c r="M4" s="654"/>
      <c r="N4" s="654"/>
      <c r="O4" s="654"/>
      <c r="P4" s="654"/>
      <c r="Q4" s="654"/>
      <c r="R4" s="654"/>
      <c r="S4" s="654"/>
      <c r="T4" s="654"/>
      <c r="U4" s="654"/>
      <c r="V4" s="654"/>
      <c r="W4" s="654"/>
      <c r="X4" s="654"/>
      <c r="Y4" s="654"/>
      <c r="Z4" s="654"/>
      <c r="AA4" s="654"/>
      <c r="AB4" s="654"/>
      <c r="AC4" s="655"/>
      <c r="AD4" s="395" t="s">
        <v>7</v>
      </c>
    </row>
    <row r="5" spans="1:30" ht="9" customHeight="1" x14ac:dyDescent="0.2">
      <c r="A5" s="304"/>
      <c r="B5" s="306"/>
      <c r="C5" s="306"/>
      <c r="D5" s="306"/>
      <c r="E5" s="306"/>
      <c r="F5" s="306"/>
      <c r="G5" s="307"/>
      <c r="H5" s="307"/>
      <c r="I5" s="307"/>
      <c r="J5" s="307"/>
      <c r="K5" s="307"/>
      <c r="L5" s="307"/>
      <c r="M5" s="307"/>
      <c r="N5" s="307"/>
      <c r="O5" s="307"/>
      <c r="P5" s="307"/>
      <c r="Q5" s="307"/>
      <c r="R5" s="307"/>
      <c r="S5" s="307"/>
      <c r="T5" s="307"/>
      <c r="U5" s="307"/>
      <c r="V5" s="307"/>
      <c r="W5" s="307"/>
      <c r="X5" s="307"/>
      <c r="Y5" s="307"/>
      <c r="Z5" s="307"/>
      <c r="AA5" s="307"/>
      <c r="AB5" s="307"/>
      <c r="AC5" s="307"/>
      <c r="AD5" s="307"/>
    </row>
    <row r="6" spans="1:30" ht="52.5" customHeight="1" thickBot="1" x14ac:dyDescent="0.25">
      <c r="A6" s="646" t="s">
        <v>8</v>
      </c>
      <c r="B6" s="646"/>
      <c r="C6" s="646"/>
      <c r="D6" s="646"/>
      <c r="E6" s="646"/>
      <c r="F6" s="646"/>
      <c r="G6" s="646"/>
      <c r="H6" s="646"/>
      <c r="I6" s="646"/>
      <c r="J6" s="660" t="s">
        <v>9</v>
      </c>
      <c r="K6" s="661"/>
      <c r="L6" s="661"/>
      <c r="M6" s="661"/>
      <c r="N6" s="661"/>
      <c r="O6" s="661"/>
      <c r="P6" s="661"/>
      <c r="Q6" s="661"/>
      <c r="R6" s="661"/>
      <c r="S6" s="661"/>
      <c r="T6" s="661"/>
      <c r="U6" s="661"/>
      <c r="V6" s="661"/>
      <c r="W6" s="661"/>
      <c r="X6" s="661"/>
      <c r="Y6" s="661"/>
      <c r="Z6" s="661"/>
      <c r="AA6" s="661"/>
      <c r="AB6" s="661"/>
      <c r="AC6" s="661"/>
      <c r="AD6" s="662"/>
    </row>
    <row r="7" spans="1:30" s="304" customFormat="1" ht="19.5" customHeight="1" thickBot="1" x14ac:dyDescent="0.25">
      <c r="A7" s="641"/>
      <c r="B7" s="642"/>
      <c r="C7" s="642"/>
      <c r="D7" s="642"/>
      <c r="E7" s="425">
        <v>1</v>
      </c>
      <c r="F7" s="426">
        <v>2</v>
      </c>
      <c r="G7" s="426">
        <v>3</v>
      </c>
      <c r="H7" s="426">
        <v>4</v>
      </c>
      <c r="I7" s="427">
        <v>5</v>
      </c>
      <c r="J7" s="428">
        <v>6</v>
      </c>
      <c r="K7" s="425">
        <v>7</v>
      </c>
      <c r="L7" s="426">
        <v>8</v>
      </c>
      <c r="M7" s="392">
        <v>9</v>
      </c>
      <c r="N7" s="392">
        <v>10</v>
      </c>
      <c r="O7" s="427">
        <v>9</v>
      </c>
      <c r="P7" s="427">
        <v>10</v>
      </c>
      <c r="Q7" s="393">
        <v>13</v>
      </c>
      <c r="R7" s="425">
        <v>11</v>
      </c>
      <c r="S7" s="426">
        <v>12</v>
      </c>
      <c r="T7" s="392">
        <v>15</v>
      </c>
      <c r="U7" s="393">
        <v>16</v>
      </c>
      <c r="V7" s="428">
        <v>13</v>
      </c>
      <c r="W7" s="428">
        <v>14</v>
      </c>
      <c r="X7" s="425">
        <v>15</v>
      </c>
      <c r="Y7" s="392">
        <v>20</v>
      </c>
      <c r="Z7" s="392">
        <v>21</v>
      </c>
      <c r="AA7" s="392">
        <v>22</v>
      </c>
      <c r="AB7" s="392">
        <v>23</v>
      </c>
      <c r="AC7" s="393">
        <v>24</v>
      </c>
      <c r="AD7" s="429">
        <v>16</v>
      </c>
    </row>
    <row r="8" spans="1:30" ht="40.5" customHeight="1" thickBot="1" x14ac:dyDescent="0.25">
      <c r="A8" s="656" t="s">
        <v>10</v>
      </c>
      <c r="B8" s="657"/>
      <c r="C8" s="657"/>
      <c r="D8" s="658"/>
      <c r="E8" s="590" t="s">
        <v>11</v>
      </c>
      <c r="F8" s="590" t="s">
        <v>12</v>
      </c>
      <c r="G8" s="590" t="s">
        <v>13</v>
      </c>
      <c r="H8" s="590" t="s">
        <v>14</v>
      </c>
      <c r="I8" s="590" t="s">
        <v>15</v>
      </c>
      <c r="J8" s="590" t="s">
        <v>16</v>
      </c>
      <c r="K8" s="592" t="s">
        <v>17</v>
      </c>
      <c r="L8" s="590" t="s">
        <v>18</v>
      </c>
      <c r="M8" s="391" t="s">
        <v>19</v>
      </c>
      <c r="N8" s="422" t="s">
        <v>20</v>
      </c>
      <c r="O8" s="590" t="s">
        <v>21</v>
      </c>
      <c r="P8" s="590" t="s">
        <v>22</v>
      </c>
      <c r="Q8" s="422" t="s">
        <v>23</v>
      </c>
      <c r="R8" s="592" t="s">
        <v>24</v>
      </c>
      <c r="S8" s="592" t="s">
        <v>25</v>
      </c>
      <c r="T8" s="391" t="s">
        <v>26</v>
      </c>
      <c r="U8" s="422" t="s">
        <v>27</v>
      </c>
      <c r="V8" s="590" t="s">
        <v>28</v>
      </c>
      <c r="W8" s="590" t="s">
        <v>29</v>
      </c>
      <c r="X8" s="590" t="s">
        <v>30</v>
      </c>
      <c r="Y8" s="391" t="s">
        <v>31</v>
      </c>
      <c r="Z8" s="391" t="s">
        <v>32</v>
      </c>
      <c r="AA8" s="390" t="s">
        <v>33</v>
      </c>
      <c r="AB8" s="390" t="s">
        <v>34</v>
      </c>
      <c r="AC8" s="389" t="s">
        <v>35</v>
      </c>
      <c r="AD8" s="590" t="s">
        <v>36</v>
      </c>
    </row>
    <row r="9" spans="1:30" s="420" customFormat="1" ht="13.5" hidden="1" customHeight="1" x14ac:dyDescent="0.2">
      <c r="A9" s="597"/>
      <c r="B9" s="597"/>
      <c r="C9" s="597"/>
      <c r="D9" s="597"/>
      <c r="E9" s="597"/>
      <c r="F9" s="597"/>
      <c r="G9" s="591"/>
      <c r="H9" s="591"/>
      <c r="I9" s="597"/>
      <c r="J9" s="597"/>
      <c r="K9" s="593"/>
      <c r="L9" s="597"/>
      <c r="M9" s="329"/>
      <c r="N9" s="329"/>
      <c r="O9" s="597"/>
      <c r="P9" s="597"/>
      <c r="Q9" s="329"/>
      <c r="R9" s="593"/>
      <c r="S9" s="593"/>
      <c r="T9" s="329"/>
      <c r="U9" s="329"/>
      <c r="V9" s="597"/>
      <c r="W9" s="597"/>
      <c r="X9" s="597"/>
      <c r="Y9" s="329"/>
      <c r="Z9" s="329"/>
      <c r="AA9" s="329"/>
      <c r="AB9" s="329"/>
      <c r="AC9" s="329"/>
      <c r="AD9" s="597"/>
    </row>
    <row r="10" spans="1:30" s="420" customFormat="1" ht="9" hidden="1" customHeight="1" thickBot="1" x14ac:dyDescent="0.25">
      <c r="A10" s="597"/>
      <c r="B10" s="597"/>
      <c r="C10" s="597"/>
      <c r="D10" s="597"/>
      <c r="E10" s="597"/>
      <c r="F10" s="597"/>
      <c r="G10" s="591"/>
      <c r="H10" s="591"/>
      <c r="I10" s="597"/>
      <c r="J10" s="597"/>
      <c r="K10" s="593"/>
      <c r="L10" s="597"/>
      <c r="M10" s="329"/>
      <c r="N10" s="329"/>
      <c r="O10" s="597"/>
      <c r="P10" s="597"/>
      <c r="Q10" s="329"/>
      <c r="R10" s="593"/>
      <c r="S10" s="593"/>
      <c r="T10" s="329"/>
      <c r="U10" s="329"/>
      <c r="V10" s="597"/>
      <c r="W10" s="597"/>
      <c r="X10" s="597"/>
      <c r="Y10" s="329"/>
      <c r="Z10" s="329"/>
      <c r="AA10" s="329"/>
      <c r="AB10" s="329"/>
      <c r="AC10" s="329"/>
      <c r="AD10" s="597"/>
    </row>
    <row r="11" spans="1:30" s="9" customFormat="1" ht="18.75" hidden="1" customHeight="1" x14ac:dyDescent="0.2">
      <c r="A11" s="659"/>
      <c r="B11" s="659"/>
      <c r="C11" s="659"/>
      <c r="D11" s="659"/>
      <c r="E11" s="597"/>
      <c r="F11" s="597"/>
      <c r="G11" s="591"/>
      <c r="H11" s="591"/>
      <c r="I11" s="597"/>
      <c r="J11" s="597"/>
      <c r="K11" s="593"/>
      <c r="L11" s="597"/>
      <c r="M11" s="145">
        <v>9</v>
      </c>
      <c r="N11" s="145">
        <v>10</v>
      </c>
      <c r="O11" s="597"/>
      <c r="P11" s="597"/>
      <c r="Q11" s="145">
        <v>14</v>
      </c>
      <c r="R11" s="593"/>
      <c r="S11" s="593"/>
      <c r="T11" s="145">
        <v>15</v>
      </c>
      <c r="U11" s="145">
        <v>16</v>
      </c>
      <c r="V11" s="597"/>
      <c r="W11" s="597"/>
      <c r="X11" s="597"/>
      <c r="Y11" s="336"/>
      <c r="Z11" s="336"/>
      <c r="AA11" s="336">
        <v>16</v>
      </c>
      <c r="AB11" s="336"/>
      <c r="AC11" s="336"/>
      <c r="AD11" s="597"/>
    </row>
    <row r="12" spans="1:30" s="3" customFormat="1" ht="19.5" hidden="1" customHeight="1" x14ac:dyDescent="0.2">
      <c r="A12" s="388"/>
      <c r="B12" s="436" t="s">
        <v>37</v>
      </c>
      <c r="C12" s="436" t="s">
        <v>38</v>
      </c>
      <c r="D12" s="436" t="s">
        <v>39</v>
      </c>
      <c r="E12" s="597"/>
      <c r="F12" s="597"/>
      <c r="G12" s="591"/>
      <c r="H12" s="591"/>
      <c r="I12" s="597"/>
      <c r="J12" s="597"/>
      <c r="K12" s="593"/>
      <c r="L12" s="597"/>
      <c r="M12" s="326"/>
      <c r="N12" s="326"/>
      <c r="O12" s="597"/>
      <c r="P12" s="597"/>
      <c r="Q12" s="421" t="s">
        <v>40</v>
      </c>
      <c r="R12" s="593"/>
      <c r="S12" s="593"/>
      <c r="T12" s="330"/>
      <c r="U12" s="330"/>
      <c r="V12" s="597"/>
      <c r="W12" s="597"/>
      <c r="X12" s="597"/>
      <c r="Y12" s="337"/>
      <c r="Z12" s="337"/>
      <c r="AA12" s="337"/>
      <c r="AB12" s="337"/>
      <c r="AC12" s="337"/>
      <c r="AD12" s="597"/>
    </row>
    <row r="13" spans="1:30" s="1" customFormat="1" ht="43.5" customHeight="1" thickBot="1" x14ac:dyDescent="0.25">
      <c r="A13" s="436" t="s">
        <v>41</v>
      </c>
      <c r="B13" s="436" t="s">
        <v>37</v>
      </c>
      <c r="C13" s="436" t="s">
        <v>42</v>
      </c>
      <c r="D13" s="436" t="s">
        <v>43</v>
      </c>
      <c r="E13" s="590"/>
      <c r="F13" s="590"/>
      <c r="G13" s="590"/>
      <c r="H13" s="590"/>
      <c r="I13" s="590"/>
      <c r="J13" s="590"/>
      <c r="K13" s="592"/>
      <c r="L13" s="590"/>
      <c r="M13" s="418"/>
      <c r="N13" s="417"/>
      <c r="O13" s="590"/>
      <c r="P13" s="590"/>
      <c r="Q13" s="423" t="s">
        <v>44</v>
      </c>
      <c r="R13" s="592"/>
      <c r="S13" s="592"/>
      <c r="T13" s="10"/>
      <c r="U13" s="11"/>
      <c r="V13" s="590"/>
      <c r="W13" s="590"/>
      <c r="X13" s="590"/>
      <c r="Y13" s="424"/>
      <c r="Z13" s="417"/>
      <c r="AA13" s="417"/>
      <c r="AB13" s="417"/>
      <c r="AC13" s="417"/>
      <c r="AD13" s="590"/>
    </row>
    <row r="14" spans="1:30" s="1" customFormat="1" ht="124.5" hidden="1" customHeight="1" x14ac:dyDescent="0.2">
      <c r="A14" s="383" t="s">
        <v>45</v>
      </c>
      <c r="B14" s="315" t="s">
        <v>46</v>
      </c>
      <c r="C14" s="131" t="s">
        <v>47</v>
      </c>
      <c r="D14" s="384" t="s">
        <v>48</v>
      </c>
      <c r="E14" s="131" t="s">
        <v>49</v>
      </c>
      <c r="F14" s="47" t="s">
        <v>50</v>
      </c>
      <c r="G14" s="385">
        <v>2012630010290</v>
      </c>
      <c r="H14" s="543" t="s">
        <v>51</v>
      </c>
      <c r="I14" s="384" t="s">
        <v>52</v>
      </c>
      <c r="J14" s="386" t="s">
        <v>53</v>
      </c>
      <c r="K14" s="539">
        <v>0</v>
      </c>
      <c r="L14" s="539">
        <v>100</v>
      </c>
      <c r="M14" s="539"/>
      <c r="N14" s="539"/>
      <c r="O14" s="386" t="s">
        <v>54</v>
      </c>
      <c r="P14" s="386" t="s">
        <v>55</v>
      </c>
      <c r="Q14" s="386" t="s">
        <v>56</v>
      </c>
      <c r="R14" s="539">
        <v>0</v>
      </c>
      <c r="S14" s="539">
        <v>14</v>
      </c>
      <c r="T14" s="539"/>
      <c r="U14" s="539"/>
      <c r="V14" s="543" t="s">
        <v>57</v>
      </c>
      <c r="W14" s="543" t="s">
        <v>58</v>
      </c>
      <c r="X14" s="387">
        <v>500</v>
      </c>
      <c r="Y14" s="387"/>
      <c r="Z14" s="387"/>
      <c r="AA14" s="387"/>
      <c r="AB14" s="387"/>
      <c r="AC14" s="387"/>
      <c r="AD14" s="543" t="s">
        <v>59</v>
      </c>
    </row>
    <row r="15" spans="1:30" s="1" customFormat="1" ht="122.25" hidden="1" customHeight="1" x14ac:dyDescent="0.2">
      <c r="A15" s="15" t="s">
        <v>45</v>
      </c>
      <c r="B15" s="308" t="s">
        <v>46</v>
      </c>
      <c r="C15" s="5" t="s">
        <v>47</v>
      </c>
      <c r="D15" s="206" t="s">
        <v>48</v>
      </c>
      <c r="E15" s="5" t="s">
        <v>49</v>
      </c>
      <c r="F15" s="17" t="s">
        <v>50</v>
      </c>
      <c r="G15" s="222">
        <v>2012630010290</v>
      </c>
      <c r="H15" s="563" t="s">
        <v>51</v>
      </c>
      <c r="I15" s="206" t="s">
        <v>52</v>
      </c>
      <c r="J15" s="207" t="s">
        <v>53</v>
      </c>
      <c r="K15" s="19">
        <v>0</v>
      </c>
      <c r="L15" s="19">
        <v>100</v>
      </c>
      <c r="M15" s="19"/>
      <c r="N15" s="19"/>
      <c r="O15" s="207" t="s">
        <v>60</v>
      </c>
      <c r="P15" s="19" t="s">
        <v>61</v>
      </c>
      <c r="Q15" s="207" t="s">
        <v>62</v>
      </c>
      <c r="R15" s="19">
        <v>0</v>
      </c>
      <c r="S15" s="19">
        <v>75</v>
      </c>
      <c r="T15" s="19"/>
      <c r="U15" s="19"/>
      <c r="V15" s="563" t="s">
        <v>57</v>
      </c>
      <c r="W15" s="563" t="s">
        <v>58</v>
      </c>
      <c r="X15" s="244">
        <v>0</v>
      </c>
      <c r="Y15" s="244"/>
      <c r="Z15" s="244"/>
      <c r="AA15" s="244"/>
      <c r="AB15" s="244"/>
      <c r="AC15" s="244"/>
      <c r="AD15" s="563" t="s">
        <v>59</v>
      </c>
    </row>
    <row r="16" spans="1:30" s="1" customFormat="1" ht="120.75" hidden="1" customHeight="1" x14ac:dyDescent="0.2">
      <c r="A16" s="15" t="s">
        <v>45</v>
      </c>
      <c r="B16" s="308" t="s">
        <v>46</v>
      </c>
      <c r="C16" s="5" t="s">
        <v>47</v>
      </c>
      <c r="D16" s="206" t="s">
        <v>48</v>
      </c>
      <c r="E16" s="5" t="s">
        <v>49</v>
      </c>
      <c r="F16" s="17" t="s">
        <v>50</v>
      </c>
      <c r="G16" s="222">
        <v>2012630010290</v>
      </c>
      <c r="H16" s="563" t="s">
        <v>51</v>
      </c>
      <c r="I16" s="206" t="s">
        <v>52</v>
      </c>
      <c r="J16" s="207" t="s">
        <v>53</v>
      </c>
      <c r="K16" s="19">
        <v>0</v>
      </c>
      <c r="L16" s="19">
        <v>100</v>
      </c>
      <c r="M16" s="19"/>
      <c r="N16" s="19"/>
      <c r="O16" s="207" t="s">
        <v>63</v>
      </c>
      <c r="P16" s="207" t="s">
        <v>64</v>
      </c>
      <c r="Q16" s="207" t="s">
        <v>65</v>
      </c>
      <c r="R16" s="19">
        <v>0</v>
      </c>
      <c r="S16" s="19">
        <v>14</v>
      </c>
      <c r="T16" s="19"/>
      <c r="U16" s="19"/>
      <c r="V16" s="563" t="s">
        <v>57</v>
      </c>
      <c r="W16" s="563" t="s">
        <v>58</v>
      </c>
      <c r="X16" s="244">
        <v>5650</v>
      </c>
      <c r="Y16" s="244"/>
      <c r="Z16" s="244"/>
      <c r="AA16" s="244"/>
      <c r="AB16" s="244"/>
      <c r="AC16" s="244"/>
      <c r="AD16" s="563" t="s">
        <v>59</v>
      </c>
    </row>
    <row r="17" spans="1:30" s="1" customFormat="1" ht="120.75" hidden="1" customHeight="1" x14ac:dyDescent="0.2">
      <c r="A17" s="15" t="s">
        <v>45</v>
      </c>
      <c r="B17" s="308" t="s">
        <v>46</v>
      </c>
      <c r="C17" s="5" t="s">
        <v>47</v>
      </c>
      <c r="D17" s="206" t="s">
        <v>48</v>
      </c>
      <c r="E17" s="5" t="s">
        <v>49</v>
      </c>
      <c r="F17" s="17" t="s">
        <v>50</v>
      </c>
      <c r="G17" s="222">
        <v>2012630010290</v>
      </c>
      <c r="H17" s="563" t="s">
        <v>51</v>
      </c>
      <c r="I17" s="206" t="s">
        <v>52</v>
      </c>
      <c r="J17" s="207" t="s">
        <v>53</v>
      </c>
      <c r="K17" s="19">
        <v>0</v>
      </c>
      <c r="L17" s="19">
        <v>100</v>
      </c>
      <c r="M17" s="19"/>
      <c r="N17" s="19"/>
      <c r="O17" s="207" t="s">
        <v>66</v>
      </c>
      <c r="P17" s="207" t="s">
        <v>67</v>
      </c>
      <c r="Q17" s="207" t="s">
        <v>68</v>
      </c>
      <c r="R17" s="19">
        <v>0</v>
      </c>
      <c r="S17" s="19">
        <v>1</v>
      </c>
      <c r="T17" s="19"/>
      <c r="U17" s="19"/>
      <c r="V17" s="563" t="s">
        <v>57</v>
      </c>
      <c r="W17" s="563" t="s">
        <v>58</v>
      </c>
      <c r="X17" s="244">
        <v>5000</v>
      </c>
      <c r="Y17" s="244"/>
      <c r="Z17" s="244"/>
      <c r="AA17" s="244"/>
      <c r="AB17" s="244"/>
      <c r="AC17" s="244"/>
      <c r="AD17" s="563" t="s">
        <v>59</v>
      </c>
    </row>
    <row r="18" spans="1:30" s="2" customFormat="1" ht="122.25" hidden="1" customHeight="1" x14ac:dyDescent="0.2">
      <c r="A18" s="15" t="s">
        <v>45</v>
      </c>
      <c r="B18" s="308" t="s">
        <v>46</v>
      </c>
      <c r="C18" s="5" t="s">
        <v>47</v>
      </c>
      <c r="D18" s="206" t="s">
        <v>69</v>
      </c>
      <c r="E18" s="5" t="s">
        <v>49</v>
      </c>
      <c r="F18" s="17" t="s">
        <v>50</v>
      </c>
      <c r="G18" s="222">
        <v>2012630010290</v>
      </c>
      <c r="H18" s="563" t="s">
        <v>51</v>
      </c>
      <c r="I18" s="206" t="s">
        <v>52</v>
      </c>
      <c r="J18" s="207" t="s">
        <v>53</v>
      </c>
      <c r="K18" s="19">
        <v>0</v>
      </c>
      <c r="L18" s="19">
        <v>100</v>
      </c>
      <c r="M18" s="19"/>
      <c r="N18" s="19"/>
      <c r="O18" s="207" t="s">
        <v>70</v>
      </c>
      <c r="P18" s="208" t="s">
        <v>71</v>
      </c>
      <c r="Q18" s="209" t="s">
        <v>72</v>
      </c>
      <c r="R18" s="19">
        <v>0</v>
      </c>
      <c r="S18" s="19">
        <v>1</v>
      </c>
      <c r="T18" s="19"/>
      <c r="U18" s="19"/>
      <c r="V18" s="563" t="s">
        <v>57</v>
      </c>
      <c r="W18" s="563" t="s">
        <v>58</v>
      </c>
      <c r="X18" s="244">
        <v>0</v>
      </c>
      <c r="Y18" s="244"/>
      <c r="Z18" s="244"/>
      <c r="AA18" s="244"/>
      <c r="AB18" s="244"/>
      <c r="AC18" s="244"/>
      <c r="AD18" s="563" t="s">
        <v>59</v>
      </c>
    </row>
    <row r="19" spans="1:30" s="2" customFormat="1" ht="144" hidden="1" customHeight="1" x14ac:dyDescent="0.2">
      <c r="A19" s="15" t="s">
        <v>45</v>
      </c>
      <c r="B19" s="308" t="s">
        <v>46</v>
      </c>
      <c r="C19" s="5" t="s">
        <v>47</v>
      </c>
      <c r="D19" s="206" t="s">
        <v>48</v>
      </c>
      <c r="E19" s="5" t="s">
        <v>49</v>
      </c>
      <c r="F19" s="17" t="s">
        <v>50</v>
      </c>
      <c r="G19" s="222">
        <v>2012630010290</v>
      </c>
      <c r="H19" s="563" t="s">
        <v>51</v>
      </c>
      <c r="I19" s="206" t="s">
        <v>52</v>
      </c>
      <c r="J19" s="207" t="s">
        <v>53</v>
      </c>
      <c r="K19" s="19">
        <v>0</v>
      </c>
      <c r="L19" s="19">
        <v>100</v>
      </c>
      <c r="M19" s="19"/>
      <c r="N19" s="19"/>
      <c r="O19" s="210" t="s">
        <v>73</v>
      </c>
      <c r="P19" s="209" t="s">
        <v>74</v>
      </c>
      <c r="Q19" s="209" t="s">
        <v>75</v>
      </c>
      <c r="R19" s="19">
        <v>0</v>
      </c>
      <c r="S19" s="7">
        <v>100</v>
      </c>
      <c r="T19" s="7"/>
      <c r="U19" s="7"/>
      <c r="V19" s="563" t="s">
        <v>57</v>
      </c>
      <c r="W19" s="563" t="s">
        <v>58</v>
      </c>
      <c r="X19" s="244">
        <v>20000</v>
      </c>
      <c r="Y19" s="244"/>
      <c r="Z19" s="244"/>
      <c r="AA19" s="244"/>
      <c r="AB19" s="244"/>
      <c r="AC19" s="244"/>
      <c r="AD19" s="563" t="s">
        <v>59</v>
      </c>
    </row>
    <row r="20" spans="1:30" s="2" customFormat="1" ht="143.25" hidden="1" customHeight="1" x14ac:dyDescent="0.2">
      <c r="A20" s="15" t="s">
        <v>45</v>
      </c>
      <c r="B20" s="308" t="s">
        <v>46</v>
      </c>
      <c r="C20" s="5" t="s">
        <v>47</v>
      </c>
      <c r="D20" s="206" t="s">
        <v>48</v>
      </c>
      <c r="E20" s="5" t="s">
        <v>49</v>
      </c>
      <c r="F20" s="17" t="s">
        <v>50</v>
      </c>
      <c r="G20" s="222">
        <v>2012630010290</v>
      </c>
      <c r="H20" s="563" t="s">
        <v>51</v>
      </c>
      <c r="I20" s="206" t="s">
        <v>52</v>
      </c>
      <c r="J20" s="207" t="s">
        <v>53</v>
      </c>
      <c r="K20" s="19">
        <v>0</v>
      </c>
      <c r="L20" s="19">
        <v>100</v>
      </c>
      <c r="M20" s="19"/>
      <c r="N20" s="19"/>
      <c r="O20" s="181" t="s">
        <v>76</v>
      </c>
      <c r="P20" s="209" t="s">
        <v>77</v>
      </c>
      <c r="Q20" s="207" t="s">
        <v>78</v>
      </c>
      <c r="R20" s="19">
        <v>0</v>
      </c>
      <c r="S20" s="7">
        <v>100</v>
      </c>
      <c r="T20" s="7"/>
      <c r="U20" s="7"/>
      <c r="V20" s="563" t="s">
        <v>57</v>
      </c>
      <c r="W20" s="563" t="s">
        <v>58</v>
      </c>
      <c r="X20" s="244">
        <v>118850</v>
      </c>
      <c r="Y20" s="244"/>
      <c r="Z20" s="244"/>
      <c r="AA20" s="244"/>
      <c r="AB20" s="244"/>
      <c r="AC20" s="244"/>
      <c r="AD20" s="563" t="s">
        <v>59</v>
      </c>
    </row>
    <row r="21" spans="1:30" s="2" customFormat="1" ht="132.75" hidden="1" customHeight="1" x14ac:dyDescent="0.2">
      <c r="A21" s="15" t="s">
        <v>45</v>
      </c>
      <c r="B21" s="308" t="s">
        <v>46</v>
      </c>
      <c r="C21" s="5" t="s">
        <v>47</v>
      </c>
      <c r="D21" s="206" t="s">
        <v>48</v>
      </c>
      <c r="E21" s="5" t="s">
        <v>49</v>
      </c>
      <c r="F21" s="206" t="s">
        <v>79</v>
      </c>
      <c r="G21" s="222">
        <v>2012630010300</v>
      </c>
      <c r="H21" s="563" t="s">
        <v>80</v>
      </c>
      <c r="I21" s="206" t="s">
        <v>81</v>
      </c>
      <c r="J21" s="206" t="s">
        <v>82</v>
      </c>
      <c r="K21" s="207" t="s">
        <v>83</v>
      </c>
      <c r="L21" s="207" t="s">
        <v>84</v>
      </c>
      <c r="M21" s="207"/>
      <c r="N21" s="207"/>
      <c r="O21" s="181" t="s">
        <v>85</v>
      </c>
      <c r="P21" s="207" t="s">
        <v>86</v>
      </c>
      <c r="Q21" s="207" t="s">
        <v>87</v>
      </c>
      <c r="R21" s="19">
        <v>0</v>
      </c>
      <c r="S21" s="19">
        <v>5</v>
      </c>
      <c r="T21" s="19"/>
      <c r="U21" s="19"/>
      <c r="V21" s="563" t="s">
        <v>88</v>
      </c>
      <c r="W21" s="563" t="s">
        <v>58</v>
      </c>
      <c r="X21" s="244">
        <v>3500</v>
      </c>
      <c r="Y21" s="244"/>
      <c r="Z21" s="244"/>
      <c r="AA21" s="244"/>
      <c r="AB21" s="244"/>
      <c r="AC21" s="244"/>
      <c r="AD21" s="563" t="s">
        <v>89</v>
      </c>
    </row>
    <row r="22" spans="1:30" s="2" customFormat="1" ht="153" hidden="1" customHeight="1" x14ac:dyDescent="0.2">
      <c r="A22" s="15" t="s">
        <v>45</v>
      </c>
      <c r="B22" s="308" t="s">
        <v>46</v>
      </c>
      <c r="C22" s="5" t="s">
        <v>47</v>
      </c>
      <c r="D22" s="206" t="s">
        <v>48</v>
      </c>
      <c r="E22" s="5" t="s">
        <v>49</v>
      </c>
      <c r="F22" s="206" t="s">
        <v>79</v>
      </c>
      <c r="G22" s="222">
        <v>2012630010300</v>
      </c>
      <c r="H22" s="563" t="s">
        <v>80</v>
      </c>
      <c r="I22" s="206" t="s">
        <v>81</v>
      </c>
      <c r="J22" s="206" t="s">
        <v>82</v>
      </c>
      <c r="K22" s="207" t="s">
        <v>83</v>
      </c>
      <c r="L22" s="207" t="s">
        <v>84</v>
      </c>
      <c r="M22" s="207"/>
      <c r="N22" s="207"/>
      <c r="O22" s="181" t="s">
        <v>90</v>
      </c>
      <c r="P22" s="207" t="s">
        <v>91</v>
      </c>
      <c r="Q22" s="207" t="s">
        <v>92</v>
      </c>
      <c r="R22" s="19">
        <v>0</v>
      </c>
      <c r="S22" s="19">
        <v>5</v>
      </c>
      <c r="T22" s="19"/>
      <c r="U22" s="19"/>
      <c r="V22" s="563" t="s">
        <v>88</v>
      </c>
      <c r="W22" s="563" t="s">
        <v>58</v>
      </c>
      <c r="X22" s="244">
        <v>12500</v>
      </c>
      <c r="Y22" s="244"/>
      <c r="Z22" s="244"/>
      <c r="AA22" s="244"/>
      <c r="AB22" s="244"/>
      <c r="AC22" s="244"/>
      <c r="AD22" s="563" t="s">
        <v>89</v>
      </c>
    </row>
    <row r="23" spans="1:30" s="2" customFormat="1" ht="153" hidden="1" customHeight="1" x14ac:dyDescent="0.2">
      <c r="A23" s="15" t="s">
        <v>45</v>
      </c>
      <c r="B23" s="308" t="s">
        <v>46</v>
      </c>
      <c r="C23" s="5" t="s">
        <v>47</v>
      </c>
      <c r="D23" s="206" t="s">
        <v>48</v>
      </c>
      <c r="E23" s="5" t="s">
        <v>49</v>
      </c>
      <c r="F23" s="206" t="s">
        <v>79</v>
      </c>
      <c r="G23" s="222">
        <v>2012630010300</v>
      </c>
      <c r="H23" s="563" t="s">
        <v>80</v>
      </c>
      <c r="I23" s="206" t="s">
        <v>81</v>
      </c>
      <c r="J23" s="206" t="s">
        <v>82</v>
      </c>
      <c r="K23" s="207" t="s">
        <v>83</v>
      </c>
      <c r="L23" s="207" t="s">
        <v>84</v>
      </c>
      <c r="M23" s="207"/>
      <c r="N23" s="207"/>
      <c r="O23" s="181" t="s">
        <v>93</v>
      </c>
      <c r="P23" s="207" t="s">
        <v>94</v>
      </c>
      <c r="Q23" s="207" t="s">
        <v>95</v>
      </c>
      <c r="R23" s="19">
        <v>0</v>
      </c>
      <c r="S23" s="19">
        <v>4</v>
      </c>
      <c r="T23" s="19"/>
      <c r="U23" s="19"/>
      <c r="V23" s="563" t="s">
        <v>96</v>
      </c>
      <c r="W23" s="563" t="s">
        <v>58</v>
      </c>
      <c r="X23" s="244">
        <v>22000</v>
      </c>
      <c r="Y23" s="244"/>
      <c r="Z23" s="244"/>
      <c r="AA23" s="244"/>
      <c r="AB23" s="244"/>
      <c r="AC23" s="244"/>
      <c r="AD23" s="563" t="s">
        <v>89</v>
      </c>
    </row>
    <row r="24" spans="1:30" s="2" customFormat="1" ht="148.5" hidden="1" customHeight="1" x14ac:dyDescent="0.2">
      <c r="A24" s="15" t="s">
        <v>45</v>
      </c>
      <c r="B24" s="308" t="s">
        <v>46</v>
      </c>
      <c r="C24" s="5" t="s">
        <v>47</v>
      </c>
      <c r="D24" s="206" t="s">
        <v>48</v>
      </c>
      <c r="E24" s="5" t="s">
        <v>49</v>
      </c>
      <c r="F24" s="206" t="s">
        <v>79</v>
      </c>
      <c r="G24" s="222">
        <v>2012630010300</v>
      </c>
      <c r="H24" s="563" t="s">
        <v>80</v>
      </c>
      <c r="I24" s="206" t="s">
        <v>81</v>
      </c>
      <c r="J24" s="206" t="s">
        <v>82</v>
      </c>
      <c r="K24" s="207" t="s">
        <v>83</v>
      </c>
      <c r="L24" s="207" t="s">
        <v>84</v>
      </c>
      <c r="M24" s="207"/>
      <c r="N24" s="207"/>
      <c r="O24" s="181" t="s">
        <v>97</v>
      </c>
      <c r="P24" s="207" t="s">
        <v>98</v>
      </c>
      <c r="Q24" s="207" t="s">
        <v>99</v>
      </c>
      <c r="R24" s="19">
        <v>0</v>
      </c>
      <c r="S24" s="19">
        <v>30000</v>
      </c>
      <c r="T24" s="19"/>
      <c r="U24" s="19"/>
      <c r="V24" s="563" t="s">
        <v>88</v>
      </c>
      <c r="W24" s="563" t="s">
        <v>58</v>
      </c>
      <c r="X24" s="244">
        <v>9600</v>
      </c>
      <c r="Y24" s="244"/>
      <c r="Z24" s="244"/>
      <c r="AA24" s="244"/>
      <c r="AB24" s="244"/>
      <c r="AC24" s="244"/>
      <c r="AD24" s="563" t="s">
        <v>89</v>
      </c>
    </row>
    <row r="25" spans="1:30" s="2" customFormat="1" ht="145.5" hidden="1" customHeight="1" x14ac:dyDescent="0.2">
      <c r="A25" s="15" t="s">
        <v>45</v>
      </c>
      <c r="B25" s="308" t="s">
        <v>46</v>
      </c>
      <c r="C25" s="5" t="s">
        <v>47</v>
      </c>
      <c r="D25" s="206" t="s">
        <v>48</v>
      </c>
      <c r="E25" s="5" t="s">
        <v>49</v>
      </c>
      <c r="F25" s="206" t="s">
        <v>79</v>
      </c>
      <c r="G25" s="222">
        <v>2012630010300</v>
      </c>
      <c r="H25" s="563" t="s">
        <v>80</v>
      </c>
      <c r="I25" s="206" t="s">
        <v>81</v>
      </c>
      <c r="J25" s="206" t="s">
        <v>82</v>
      </c>
      <c r="K25" s="207" t="s">
        <v>83</v>
      </c>
      <c r="L25" s="207" t="s">
        <v>84</v>
      </c>
      <c r="M25" s="207"/>
      <c r="N25" s="207"/>
      <c r="O25" s="181" t="s">
        <v>100</v>
      </c>
      <c r="P25" s="209" t="s">
        <v>101</v>
      </c>
      <c r="Q25" s="207" t="s">
        <v>102</v>
      </c>
      <c r="R25" s="19">
        <v>0</v>
      </c>
      <c r="S25" s="19">
        <v>5</v>
      </c>
      <c r="T25" s="19"/>
      <c r="U25" s="19"/>
      <c r="V25" s="563" t="s">
        <v>88</v>
      </c>
      <c r="W25" s="563" t="s">
        <v>58</v>
      </c>
      <c r="X25" s="244">
        <v>32400</v>
      </c>
      <c r="Y25" s="244"/>
      <c r="Z25" s="244"/>
      <c r="AA25" s="244"/>
      <c r="AB25" s="244"/>
      <c r="AC25" s="244"/>
      <c r="AD25" s="563" t="s">
        <v>89</v>
      </c>
    </row>
    <row r="26" spans="1:30" s="2" customFormat="1" ht="125.25" hidden="1" customHeight="1" x14ac:dyDescent="0.2">
      <c r="A26" s="15" t="s">
        <v>45</v>
      </c>
      <c r="B26" s="308" t="s">
        <v>46</v>
      </c>
      <c r="C26" s="5" t="s">
        <v>47</v>
      </c>
      <c r="D26" s="206" t="s">
        <v>48</v>
      </c>
      <c r="E26" s="5" t="s">
        <v>49</v>
      </c>
      <c r="F26" s="206" t="s">
        <v>103</v>
      </c>
      <c r="G26" s="222">
        <v>2012630010345</v>
      </c>
      <c r="H26" s="563" t="s">
        <v>104</v>
      </c>
      <c r="I26" s="206" t="s">
        <v>103</v>
      </c>
      <c r="J26" s="207" t="s">
        <v>105</v>
      </c>
      <c r="K26" s="19">
        <v>0</v>
      </c>
      <c r="L26" s="19">
        <v>10</v>
      </c>
      <c r="M26" s="19"/>
      <c r="N26" s="19"/>
      <c r="O26" s="181" t="s">
        <v>106</v>
      </c>
      <c r="P26" s="207" t="s">
        <v>107</v>
      </c>
      <c r="Q26" s="207" t="s">
        <v>108</v>
      </c>
      <c r="R26" s="19">
        <v>0</v>
      </c>
      <c r="S26" s="19">
        <v>10</v>
      </c>
      <c r="T26" s="19"/>
      <c r="U26" s="19"/>
      <c r="V26" s="563" t="s">
        <v>109</v>
      </c>
      <c r="W26" s="563" t="s">
        <v>58</v>
      </c>
      <c r="X26" s="244">
        <v>0</v>
      </c>
      <c r="Y26" s="244"/>
      <c r="Z26" s="244"/>
      <c r="AA26" s="244"/>
      <c r="AB26" s="244"/>
      <c r="AC26" s="244"/>
      <c r="AD26" s="563" t="s">
        <v>89</v>
      </c>
    </row>
    <row r="27" spans="1:30" s="2" customFormat="1" ht="134.25" hidden="1" customHeight="1" x14ac:dyDescent="0.2">
      <c r="A27" s="15" t="s">
        <v>45</v>
      </c>
      <c r="B27" s="308" t="s">
        <v>46</v>
      </c>
      <c r="C27" s="5" t="s">
        <v>47</v>
      </c>
      <c r="D27" s="206" t="s">
        <v>48</v>
      </c>
      <c r="E27" s="5" t="s">
        <v>49</v>
      </c>
      <c r="F27" s="206" t="s">
        <v>103</v>
      </c>
      <c r="G27" s="222">
        <v>2012630010345</v>
      </c>
      <c r="H27" s="563" t="s">
        <v>104</v>
      </c>
      <c r="I27" s="206" t="s">
        <v>103</v>
      </c>
      <c r="J27" s="207" t="s">
        <v>105</v>
      </c>
      <c r="K27" s="19">
        <v>0</v>
      </c>
      <c r="L27" s="19">
        <v>10</v>
      </c>
      <c r="M27" s="19"/>
      <c r="N27" s="19"/>
      <c r="O27" s="181" t="s">
        <v>110</v>
      </c>
      <c r="P27" s="207" t="s">
        <v>107</v>
      </c>
      <c r="Q27" s="207" t="s">
        <v>111</v>
      </c>
      <c r="R27" s="19">
        <v>0</v>
      </c>
      <c r="S27" s="19">
        <v>10</v>
      </c>
      <c r="T27" s="19"/>
      <c r="U27" s="19"/>
      <c r="V27" s="563" t="s">
        <v>109</v>
      </c>
      <c r="W27" s="563" t="s">
        <v>58</v>
      </c>
      <c r="X27" s="244">
        <v>41000</v>
      </c>
      <c r="Y27" s="244"/>
      <c r="Z27" s="244"/>
      <c r="AA27" s="244"/>
      <c r="AB27" s="244"/>
      <c r="AC27" s="244"/>
      <c r="AD27" s="563" t="s">
        <v>89</v>
      </c>
    </row>
    <row r="28" spans="1:30" s="2" customFormat="1" ht="157.5" hidden="1" customHeight="1" x14ac:dyDescent="0.2">
      <c r="A28" s="15" t="s">
        <v>45</v>
      </c>
      <c r="B28" s="308" t="s">
        <v>46</v>
      </c>
      <c r="C28" s="5" t="s">
        <v>47</v>
      </c>
      <c r="D28" s="206" t="s">
        <v>48</v>
      </c>
      <c r="E28" s="5" t="s">
        <v>49</v>
      </c>
      <c r="F28" s="206" t="s">
        <v>103</v>
      </c>
      <c r="G28" s="222">
        <v>2012630010345</v>
      </c>
      <c r="H28" s="563" t="s">
        <v>104</v>
      </c>
      <c r="I28" s="206" t="s">
        <v>103</v>
      </c>
      <c r="J28" s="207" t="s">
        <v>105</v>
      </c>
      <c r="K28" s="19">
        <v>0</v>
      </c>
      <c r="L28" s="19">
        <v>10</v>
      </c>
      <c r="M28" s="19"/>
      <c r="N28" s="19"/>
      <c r="O28" s="181" t="s">
        <v>112</v>
      </c>
      <c r="P28" s="207" t="s">
        <v>113</v>
      </c>
      <c r="Q28" s="207" t="s">
        <v>114</v>
      </c>
      <c r="R28" s="19">
        <v>0</v>
      </c>
      <c r="S28" s="19">
        <v>10</v>
      </c>
      <c r="T28" s="19"/>
      <c r="U28" s="19"/>
      <c r="V28" s="563" t="s">
        <v>109</v>
      </c>
      <c r="W28" s="563" t="s">
        <v>58</v>
      </c>
      <c r="X28" s="244">
        <v>0</v>
      </c>
      <c r="Y28" s="244"/>
      <c r="Z28" s="244"/>
      <c r="AA28" s="244"/>
      <c r="AB28" s="244"/>
      <c r="AC28" s="244"/>
      <c r="AD28" s="563" t="s">
        <v>89</v>
      </c>
    </row>
    <row r="29" spans="1:30" s="2" customFormat="1" ht="137.25" hidden="1" customHeight="1" x14ac:dyDescent="0.2">
      <c r="A29" s="15" t="s">
        <v>45</v>
      </c>
      <c r="B29" s="308" t="s">
        <v>46</v>
      </c>
      <c r="C29" s="5" t="s">
        <v>47</v>
      </c>
      <c r="D29" s="206" t="s">
        <v>48</v>
      </c>
      <c r="E29" s="5" t="s">
        <v>49</v>
      </c>
      <c r="F29" s="206" t="s">
        <v>103</v>
      </c>
      <c r="G29" s="222">
        <v>2012630010345</v>
      </c>
      <c r="H29" s="563" t="s">
        <v>104</v>
      </c>
      <c r="I29" s="206" t="s">
        <v>103</v>
      </c>
      <c r="J29" s="207" t="s">
        <v>105</v>
      </c>
      <c r="K29" s="19">
        <v>0</v>
      </c>
      <c r="L29" s="19">
        <v>10</v>
      </c>
      <c r="M29" s="19"/>
      <c r="N29" s="19"/>
      <c r="O29" s="181" t="s">
        <v>115</v>
      </c>
      <c r="P29" s="207" t="s">
        <v>113</v>
      </c>
      <c r="Q29" s="207" t="s">
        <v>116</v>
      </c>
      <c r="R29" s="19">
        <v>0</v>
      </c>
      <c r="S29" s="19">
        <v>10</v>
      </c>
      <c r="T29" s="19"/>
      <c r="U29" s="19"/>
      <c r="V29" s="563" t="s">
        <v>109</v>
      </c>
      <c r="W29" s="563" t="s">
        <v>58</v>
      </c>
      <c r="X29" s="244">
        <v>4000</v>
      </c>
      <c r="Y29" s="244"/>
      <c r="Z29" s="244"/>
      <c r="AA29" s="244"/>
      <c r="AB29" s="244"/>
      <c r="AC29" s="244"/>
      <c r="AD29" s="563" t="s">
        <v>89</v>
      </c>
    </row>
    <row r="30" spans="1:30" s="2" customFormat="1" ht="193.5" hidden="1" customHeight="1" x14ac:dyDescent="0.2">
      <c r="A30" s="15" t="s">
        <v>45</v>
      </c>
      <c r="B30" s="308" t="s">
        <v>117</v>
      </c>
      <c r="C30" s="5" t="s">
        <v>118</v>
      </c>
      <c r="D30" s="211" t="s">
        <v>119</v>
      </c>
      <c r="E30" s="5" t="s">
        <v>120</v>
      </c>
      <c r="F30" s="212" t="s">
        <v>121</v>
      </c>
      <c r="G30" s="222">
        <v>2012630010340</v>
      </c>
      <c r="H30" s="563" t="s">
        <v>122</v>
      </c>
      <c r="I30" s="206" t="s">
        <v>123</v>
      </c>
      <c r="J30" s="207" t="s">
        <v>124</v>
      </c>
      <c r="K30" s="207" t="s">
        <v>125</v>
      </c>
      <c r="L30" s="207" t="s">
        <v>126</v>
      </c>
      <c r="M30" s="207"/>
      <c r="N30" s="207"/>
      <c r="O30" s="181" t="s">
        <v>127</v>
      </c>
      <c r="P30" s="207" t="s">
        <v>128</v>
      </c>
      <c r="Q30" s="207" t="s">
        <v>129</v>
      </c>
      <c r="R30" s="19">
        <v>0</v>
      </c>
      <c r="S30" s="19">
        <v>3</v>
      </c>
      <c r="T30" s="19"/>
      <c r="U30" s="19"/>
      <c r="V30" s="563" t="s">
        <v>130</v>
      </c>
      <c r="W30" s="563" t="s">
        <v>131</v>
      </c>
      <c r="X30" s="244">
        <v>1000</v>
      </c>
      <c r="Y30" s="338"/>
      <c r="Z30" s="338"/>
      <c r="AA30" s="338"/>
      <c r="AB30" s="338"/>
      <c r="AC30" s="338"/>
      <c r="AD30" s="541" t="s">
        <v>132</v>
      </c>
    </row>
    <row r="31" spans="1:30" s="2" customFormat="1" ht="263.25" hidden="1" customHeight="1" x14ac:dyDescent="0.2">
      <c r="A31" s="15" t="s">
        <v>45</v>
      </c>
      <c r="B31" s="308" t="s">
        <v>117</v>
      </c>
      <c r="C31" s="5" t="s">
        <v>118</v>
      </c>
      <c r="D31" s="211" t="s">
        <v>133</v>
      </c>
      <c r="E31" s="5" t="s">
        <v>120</v>
      </c>
      <c r="F31" s="213" t="s">
        <v>134</v>
      </c>
      <c r="G31" s="222">
        <v>2012630010341</v>
      </c>
      <c r="H31" s="563" t="s">
        <v>135</v>
      </c>
      <c r="I31" s="211" t="s">
        <v>134</v>
      </c>
      <c r="J31" s="214" t="s">
        <v>136</v>
      </c>
      <c r="K31" s="207" t="s">
        <v>137</v>
      </c>
      <c r="L31" s="211" t="s">
        <v>138</v>
      </c>
      <c r="M31" s="211"/>
      <c r="N31" s="211"/>
      <c r="O31" s="21" t="s">
        <v>139</v>
      </c>
      <c r="P31" s="207" t="s">
        <v>140</v>
      </c>
      <c r="Q31" s="211" t="s">
        <v>141</v>
      </c>
      <c r="R31" s="207" t="s">
        <v>142</v>
      </c>
      <c r="S31" s="207" t="s">
        <v>143</v>
      </c>
      <c r="T31" s="207"/>
      <c r="U31" s="207"/>
      <c r="V31" s="563" t="s">
        <v>144</v>
      </c>
      <c r="W31" s="563" t="s">
        <v>131</v>
      </c>
      <c r="X31" s="244">
        <v>32500</v>
      </c>
      <c r="Y31" s="244"/>
      <c r="Z31" s="244"/>
      <c r="AA31" s="244"/>
      <c r="AB31" s="244"/>
      <c r="AC31" s="244"/>
      <c r="AD31" s="563" t="s">
        <v>145</v>
      </c>
    </row>
    <row r="32" spans="1:30" s="215" customFormat="1" ht="181.5" hidden="1" customHeight="1" x14ac:dyDescent="0.2">
      <c r="A32" s="15" t="s">
        <v>45</v>
      </c>
      <c r="B32" s="308" t="s">
        <v>117</v>
      </c>
      <c r="C32" s="563" t="s">
        <v>118</v>
      </c>
      <c r="D32" s="144" t="s">
        <v>146</v>
      </c>
      <c r="E32" s="563" t="s">
        <v>120</v>
      </c>
      <c r="F32" s="207" t="s">
        <v>147</v>
      </c>
      <c r="G32" s="222">
        <v>2012630010342</v>
      </c>
      <c r="H32" s="563" t="s">
        <v>148</v>
      </c>
      <c r="I32" s="207" t="s">
        <v>147</v>
      </c>
      <c r="J32" s="209" t="s">
        <v>149</v>
      </c>
      <c r="K32" s="207" t="s">
        <v>150</v>
      </c>
      <c r="L32" s="19" t="s">
        <v>151</v>
      </c>
      <c r="M32" s="19"/>
      <c r="N32" s="19"/>
      <c r="O32" s="207" t="s">
        <v>152</v>
      </c>
      <c r="P32" s="207" t="s">
        <v>153</v>
      </c>
      <c r="Q32" s="207" t="s">
        <v>154</v>
      </c>
      <c r="R32" s="19">
        <v>0</v>
      </c>
      <c r="S32" s="19">
        <v>1</v>
      </c>
      <c r="T32" s="19"/>
      <c r="U32" s="19"/>
      <c r="V32" s="563" t="s">
        <v>155</v>
      </c>
      <c r="W32" s="563" t="s">
        <v>131</v>
      </c>
      <c r="X32" s="244">
        <v>10000</v>
      </c>
      <c r="Y32" s="244"/>
      <c r="Z32" s="244"/>
      <c r="AA32" s="244"/>
      <c r="AB32" s="244"/>
      <c r="AC32" s="244"/>
      <c r="AD32" s="563" t="s">
        <v>156</v>
      </c>
    </row>
    <row r="33" spans="1:30" s="215" customFormat="1" ht="182.25" hidden="1" customHeight="1" x14ac:dyDescent="0.2">
      <c r="A33" s="15" t="s">
        <v>45</v>
      </c>
      <c r="B33" s="308" t="s">
        <v>117</v>
      </c>
      <c r="C33" s="563" t="s">
        <v>118</v>
      </c>
      <c r="D33" s="144" t="s">
        <v>146</v>
      </c>
      <c r="E33" s="563" t="s">
        <v>120</v>
      </c>
      <c r="F33" s="207" t="s">
        <v>147</v>
      </c>
      <c r="G33" s="222">
        <v>2012630010342</v>
      </c>
      <c r="H33" s="563" t="s">
        <v>148</v>
      </c>
      <c r="I33" s="207" t="s">
        <v>147</v>
      </c>
      <c r="J33" s="209" t="s">
        <v>149</v>
      </c>
      <c r="K33" s="207" t="s">
        <v>150</v>
      </c>
      <c r="L33" s="19" t="s">
        <v>151</v>
      </c>
      <c r="M33" s="19"/>
      <c r="N33" s="19"/>
      <c r="O33" s="207" t="s">
        <v>157</v>
      </c>
      <c r="P33" s="207" t="s">
        <v>140</v>
      </c>
      <c r="Q33" s="207" t="s">
        <v>158</v>
      </c>
      <c r="R33" s="84">
        <v>1</v>
      </c>
      <c r="S33" s="84">
        <v>1</v>
      </c>
      <c r="T33" s="84"/>
      <c r="U33" s="84"/>
      <c r="V33" s="563" t="s">
        <v>155</v>
      </c>
      <c r="W33" s="563" t="s">
        <v>131</v>
      </c>
      <c r="X33" s="244">
        <v>0</v>
      </c>
      <c r="Y33" s="244"/>
      <c r="Z33" s="244"/>
      <c r="AA33" s="244"/>
      <c r="AB33" s="244"/>
      <c r="AC33" s="244"/>
      <c r="AD33" s="563" t="s">
        <v>156</v>
      </c>
    </row>
    <row r="34" spans="1:30" s="2" customFormat="1" ht="184.5" hidden="1" customHeight="1" x14ac:dyDescent="0.2">
      <c r="A34" s="15" t="s">
        <v>45</v>
      </c>
      <c r="B34" s="308" t="s">
        <v>159</v>
      </c>
      <c r="C34" s="5" t="s">
        <v>160</v>
      </c>
      <c r="D34" s="212" t="s">
        <v>161</v>
      </c>
      <c r="E34" s="5" t="s">
        <v>162</v>
      </c>
      <c r="F34" s="206" t="s">
        <v>163</v>
      </c>
      <c r="G34" s="222">
        <v>2012630010344</v>
      </c>
      <c r="H34" s="563" t="s">
        <v>164</v>
      </c>
      <c r="I34" s="206" t="s">
        <v>165</v>
      </c>
      <c r="J34" s="212" t="s">
        <v>166</v>
      </c>
      <c r="K34" s="207" t="s">
        <v>167</v>
      </c>
      <c r="L34" s="206" t="s">
        <v>168</v>
      </c>
      <c r="M34" s="206"/>
      <c r="N34" s="206"/>
      <c r="O34" s="19" t="s">
        <v>169</v>
      </c>
      <c r="P34" s="207" t="s">
        <v>170</v>
      </c>
      <c r="Q34" s="206" t="s">
        <v>171</v>
      </c>
      <c r="R34" s="19">
        <v>0</v>
      </c>
      <c r="S34" s="19">
        <v>4</v>
      </c>
      <c r="T34" s="19"/>
      <c r="U34" s="19"/>
      <c r="V34" s="563" t="s">
        <v>172</v>
      </c>
      <c r="W34" s="563" t="s">
        <v>173</v>
      </c>
      <c r="X34" s="244">
        <v>44620</v>
      </c>
      <c r="Y34" s="244"/>
      <c r="Z34" s="244"/>
      <c r="AA34" s="244"/>
      <c r="AB34" s="244"/>
      <c r="AC34" s="244"/>
      <c r="AD34" s="563" t="s">
        <v>59</v>
      </c>
    </row>
    <row r="35" spans="1:30" s="2" customFormat="1" ht="192" hidden="1" customHeight="1" x14ac:dyDescent="0.2">
      <c r="A35" s="15" t="s">
        <v>45</v>
      </c>
      <c r="B35" s="308" t="s">
        <v>159</v>
      </c>
      <c r="C35" s="5" t="s">
        <v>160</v>
      </c>
      <c r="D35" s="206" t="s">
        <v>161</v>
      </c>
      <c r="E35" s="5" t="s">
        <v>162</v>
      </c>
      <c r="F35" s="206" t="s">
        <v>163</v>
      </c>
      <c r="G35" s="222">
        <v>2012630010344</v>
      </c>
      <c r="H35" s="563" t="s">
        <v>164</v>
      </c>
      <c r="I35" s="206" t="s">
        <v>165</v>
      </c>
      <c r="J35" s="206" t="s">
        <v>166</v>
      </c>
      <c r="K35" s="207" t="s">
        <v>167</v>
      </c>
      <c r="L35" s="206" t="s">
        <v>168</v>
      </c>
      <c r="M35" s="206"/>
      <c r="N35" s="206"/>
      <c r="O35" s="207" t="s">
        <v>174</v>
      </c>
      <c r="P35" s="207" t="s">
        <v>175</v>
      </c>
      <c r="Q35" s="206" t="s">
        <v>176</v>
      </c>
      <c r="R35" s="207" t="s">
        <v>177</v>
      </c>
      <c r="S35" s="207" t="s">
        <v>178</v>
      </c>
      <c r="T35" s="207"/>
      <c r="U35" s="207"/>
      <c r="V35" s="563" t="s">
        <v>172</v>
      </c>
      <c r="W35" s="563" t="s">
        <v>58</v>
      </c>
      <c r="X35" s="244">
        <v>8000</v>
      </c>
      <c r="Y35" s="244"/>
      <c r="Z35" s="244"/>
      <c r="AA35" s="244"/>
      <c r="AB35" s="244"/>
      <c r="AC35" s="244"/>
      <c r="AD35" s="563" t="s">
        <v>59</v>
      </c>
    </row>
    <row r="36" spans="1:30" s="2" customFormat="1" ht="175.5" hidden="1" customHeight="1" x14ac:dyDescent="0.2">
      <c r="A36" s="15" t="s">
        <v>45</v>
      </c>
      <c r="B36" s="308" t="s">
        <v>159</v>
      </c>
      <c r="C36" s="5" t="s">
        <v>160</v>
      </c>
      <c r="D36" s="206" t="s">
        <v>161</v>
      </c>
      <c r="E36" s="5" t="s">
        <v>162</v>
      </c>
      <c r="F36" s="206" t="s">
        <v>163</v>
      </c>
      <c r="G36" s="222">
        <v>2012630010344</v>
      </c>
      <c r="H36" s="563" t="s">
        <v>164</v>
      </c>
      <c r="I36" s="206" t="s">
        <v>165</v>
      </c>
      <c r="J36" s="206" t="s">
        <v>166</v>
      </c>
      <c r="K36" s="207" t="s">
        <v>167</v>
      </c>
      <c r="L36" s="206" t="s">
        <v>168</v>
      </c>
      <c r="M36" s="206"/>
      <c r="N36" s="206"/>
      <c r="O36" s="207" t="s">
        <v>179</v>
      </c>
      <c r="P36" s="207" t="s">
        <v>170</v>
      </c>
      <c r="Q36" s="206" t="s">
        <v>180</v>
      </c>
      <c r="R36" s="207">
        <v>1</v>
      </c>
      <c r="S36" s="19">
        <v>1</v>
      </c>
      <c r="T36" s="19"/>
      <c r="U36" s="19"/>
      <c r="V36" s="563" t="s">
        <v>172</v>
      </c>
      <c r="W36" s="563" t="s">
        <v>58</v>
      </c>
      <c r="X36" s="244">
        <v>40000</v>
      </c>
      <c r="Y36" s="244"/>
      <c r="Z36" s="244"/>
      <c r="AA36" s="244"/>
      <c r="AB36" s="244"/>
      <c r="AC36" s="244"/>
      <c r="AD36" s="563" t="s">
        <v>59</v>
      </c>
    </row>
    <row r="37" spans="1:30" s="2" customFormat="1" ht="177" hidden="1" customHeight="1" x14ac:dyDescent="0.2">
      <c r="A37" s="15" t="s">
        <v>45</v>
      </c>
      <c r="B37" s="308" t="s">
        <v>159</v>
      </c>
      <c r="C37" s="5" t="s">
        <v>160</v>
      </c>
      <c r="D37" s="206" t="s">
        <v>161</v>
      </c>
      <c r="E37" s="5" t="s">
        <v>162</v>
      </c>
      <c r="F37" s="206" t="s">
        <v>163</v>
      </c>
      <c r="G37" s="222">
        <v>2012630010344</v>
      </c>
      <c r="H37" s="563" t="s">
        <v>164</v>
      </c>
      <c r="I37" s="206" t="s">
        <v>165</v>
      </c>
      <c r="J37" s="206" t="s">
        <v>166</v>
      </c>
      <c r="K37" s="207" t="s">
        <v>167</v>
      </c>
      <c r="L37" s="206" t="s">
        <v>168</v>
      </c>
      <c r="M37" s="206"/>
      <c r="N37" s="206"/>
      <c r="O37" s="21" t="s">
        <v>181</v>
      </c>
      <c r="P37" s="207" t="s">
        <v>170</v>
      </c>
      <c r="Q37" s="21" t="s">
        <v>182</v>
      </c>
      <c r="R37" s="19">
        <v>0</v>
      </c>
      <c r="S37" s="19">
        <v>1</v>
      </c>
      <c r="T37" s="19"/>
      <c r="U37" s="19"/>
      <c r="V37" s="563" t="s">
        <v>172</v>
      </c>
      <c r="W37" s="563" t="s">
        <v>58</v>
      </c>
      <c r="X37" s="244">
        <v>30000</v>
      </c>
      <c r="Y37" s="244"/>
      <c r="Z37" s="244"/>
      <c r="AA37" s="244"/>
      <c r="AB37" s="244"/>
      <c r="AC37" s="244"/>
      <c r="AD37" s="563" t="s">
        <v>59</v>
      </c>
    </row>
    <row r="38" spans="1:30" s="2" customFormat="1" ht="182.25" hidden="1" customHeight="1" x14ac:dyDescent="0.2">
      <c r="A38" s="15" t="s">
        <v>45</v>
      </c>
      <c r="B38" s="308" t="s">
        <v>159</v>
      </c>
      <c r="C38" s="5" t="s">
        <v>160</v>
      </c>
      <c r="D38" s="206" t="s">
        <v>161</v>
      </c>
      <c r="E38" s="5" t="s">
        <v>162</v>
      </c>
      <c r="F38" s="206" t="s">
        <v>163</v>
      </c>
      <c r="G38" s="222">
        <v>2012630010344</v>
      </c>
      <c r="H38" s="563" t="s">
        <v>164</v>
      </c>
      <c r="I38" s="206" t="s">
        <v>165</v>
      </c>
      <c r="J38" s="206" t="s">
        <v>166</v>
      </c>
      <c r="K38" s="207" t="s">
        <v>167</v>
      </c>
      <c r="L38" s="206" t="s">
        <v>168</v>
      </c>
      <c r="M38" s="206"/>
      <c r="N38" s="206"/>
      <c r="O38" s="21" t="s">
        <v>183</v>
      </c>
      <c r="P38" s="207" t="s">
        <v>184</v>
      </c>
      <c r="Q38" s="21" t="s">
        <v>185</v>
      </c>
      <c r="R38" s="19">
        <v>0</v>
      </c>
      <c r="S38" s="19">
        <v>1</v>
      </c>
      <c r="T38" s="19"/>
      <c r="U38" s="19"/>
      <c r="V38" s="563" t="s">
        <v>172</v>
      </c>
      <c r="W38" s="563" t="s">
        <v>58</v>
      </c>
      <c r="X38" s="244">
        <v>25560</v>
      </c>
      <c r="Y38" s="244"/>
      <c r="Z38" s="244"/>
      <c r="AA38" s="244"/>
      <c r="AB38" s="244"/>
      <c r="AC38" s="244"/>
      <c r="AD38" s="563" t="s">
        <v>59</v>
      </c>
    </row>
    <row r="39" spans="1:30" s="2" customFormat="1" ht="198.75" hidden="1" customHeight="1" x14ac:dyDescent="0.2">
      <c r="A39" s="15" t="s">
        <v>45</v>
      </c>
      <c r="B39" s="308" t="s">
        <v>159</v>
      </c>
      <c r="C39" s="5" t="s">
        <v>160</v>
      </c>
      <c r="D39" s="206" t="s">
        <v>161</v>
      </c>
      <c r="E39" s="5" t="s">
        <v>162</v>
      </c>
      <c r="F39" s="206" t="s">
        <v>186</v>
      </c>
      <c r="G39" s="222">
        <v>2012630010343</v>
      </c>
      <c r="H39" s="563" t="s">
        <v>187</v>
      </c>
      <c r="I39" s="206" t="s">
        <v>186</v>
      </c>
      <c r="J39" s="206" t="s">
        <v>188</v>
      </c>
      <c r="K39" s="207" t="s">
        <v>189</v>
      </c>
      <c r="L39" s="206" t="s">
        <v>190</v>
      </c>
      <c r="M39" s="206"/>
      <c r="N39" s="206"/>
      <c r="O39" s="21" t="s">
        <v>191</v>
      </c>
      <c r="P39" s="207" t="s">
        <v>192</v>
      </c>
      <c r="Q39" s="206" t="s">
        <v>193</v>
      </c>
      <c r="R39" s="91">
        <v>0.93569999999999998</v>
      </c>
      <c r="S39" s="84">
        <v>1</v>
      </c>
      <c r="T39" s="84"/>
      <c r="U39" s="84"/>
      <c r="V39" s="563" t="s">
        <v>194</v>
      </c>
      <c r="W39" s="563" t="s">
        <v>131</v>
      </c>
      <c r="X39" s="244">
        <v>20000</v>
      </c>
      <c r="Y39" s="244"/>
      <c r="Z39" s="244"/>
      <c r="AA39" s="244"/>
      <c r="AB39" s="244"/>
      <c r="AC39" s="244"/>
      <c r="AD39" s="563" t="s">
        <v>59</v>
      </c>
    </row>
    <row r="40" spans="1:30" s="2" customFormat="1" ht="30" hidden="1" customHeight="1" x14ac:dyDescent="0.2">
      <c r="A40" s="15" t="s">
        <v>45</v>
      </c>
      <c r="B40" s="216"/>
      <c r="C40" s="217"/>
      <c r="D40" s="218"/>
      <c r="E40" s="217"/>
      <c r="F40" s="219"/>
      <c r="G40" s="219"/>
      <c r="H40" s="217"/>
      <c r="I40" s="217"/>
      <c r="J40" s="217"/>
      <c r="K40" s="217"/>
      <c r="L40" s="217"/>
      <c r="M40" s="217"/>
      <c r="N40" s="217"/>
      <c r="O40" s="220"/>
      <c r="P40" s="217"/>
      <c r="Q40" s="217"/>
      <c r="R40" s="221"/>
      <c r="S40" s="221"/>
      <c r="T40" s="221"/>
      <c r="U40" s="221"/>
      <c r="V40" s="217"/>
      <c r="W40" s="87" t="s">
        <v>195</v>
      </c>
      <c r="X40" s="243">
        <f>SUM(X14:X39)</f>
        <v>486680</v>
      </c>
      <c r="Y40" s="243"/>
      <c r="Z40" s="243"/>
      <c r="AA40" s="243"/>
      <c r="AB40" s="243"/>
      <c r="AC40" s="243"/>
      <c r="AD40" s="217"/>
    </row>
    <row r="41" spans="1:30" s="16" customFormat="1" ht="181.5" hidden="1" customHeight="1" x14ac:dyDescent="0.2">
      <c r="A41" s="15" t="s">
        <v>196</v>
      </c>
      <c r="B41" s="309" t="s">
        <v>197</v>
      </c>
      <c r="C41" s="232" t="s">
        <v>198</v>
      </c>
      <c r="D41" s="207" t="s">
        <v>199</v>
      </c>
      <c r="E41" s="563" t="s">
        <v>200</v>
      </c>
      <c r="F41" s="86" t="s">
        <v>201</v>
      </c>
      <c r="G41" s="233" t="s">
        <v>202</v>
      </c>
      <c r="H41" s="158" t="s">
        <v>203</v>
      </c>
      <c r="I41" s="86" t="s">
        <v>204</v>
      </c>
      <c r="J41" s="86" t="s">
        <v>205</v>
      </c>
      <c r="K41" s="86" t="s">
        <v>206</v>
      </c>
      <c r="L41" s="86">
        <v>7</v>
      </c>
      <c r="M41" s="86"/>
      <c r="N41" s="86"/>
      <c r="O41" s="234" t="s">
        <v>207</v>
      </c>
      <c r="P41" s="235">
        <v>41091</v>
      </c>
      <c r="Q41" s="86" t="s">
        <v>208</v>
      </c>
      <c r="R41" s="86">
        <v>1</v>
      </c>
      <c r="S41" s="86">
        <v>1</v>
      </c>
      <c r="T41" s="86"/>
      <c r="U41" s="86"/>
      <c r="V41" s="86" t="s">
        <v>209</v>
      </c>
      <c r="W41" s="86" t="s">
        <v>210</v>
      </c>
      <c r="X41" s="636">
        <v>123229.38800000001</v>
      </c>
      <c r="Y41" s="550"/>
      <c r="Z41" s="550"/>
      <c r="AA41" s="550"/>
      <c r="AB41" s="550"/>
      <c r="AC41" s="550"/>
      <c r="AD41" s="231" t="s">
        <v>211</v>
      </c>
    </row>
    <row r="42" spans="1:30" s="16" customFormat="1" ht="194.25" hidden="1" customHeight="1" x14ac:dyDescent="0.2">
      <c r="A42" s="15" t="s">
        <v>196</v>
      </c>
      <c r="B42" s="309" t="s">
        <v>197</v>
      </c>
      <c r="C42" s="232" t="s">
        <v>198</v>
      </c>
      <c r="D42" s="207" t="s">
        <v>199</v>
      </c>
      <c r="E42" s="563" t="s">
        <v>200</v>
      </c>
      <c r="F42" s="86" t="s">
        <v>201</v>
      </c>
      <c r="G42" s="233" t="s">
        <v>202</v>
      </c>
      <c r="H42" s="158" t="s">
        <v>203</v>
      </c>
      <c r="I42" s="86" t="s">
        <v>204</v>
      </c>
      <c r="J42" s="86" t="s">
        <v>205</v>
      </c>
      <c r="K42" s="86" t="s">
        <v>206</v>
      </c>
      <c r="L42" s="86">
        <v>7</v>
      </c>
      <c r="M42" s="86"/>
      <c r="N42" s="86"/>
      <c r="O42" s="234" t="s">
        <v>212</v>
      </c>
      <c r="P42" s="235">
        <v>41091</v>
      </c>
      <c r="Q42" s="86" t="s">
        <v>213</v>
      </c>
      <c r="R42" s="86">
        <v>23</v>
      </c>
      <c r="S42" s="86">
        <v>23</v>
      </c>
      <c r="T42" s="86"/>
      <c r="U42" s="86"/>
      <c r="V42" s="86" t="s">
        <v>209</v>
      </c>
      <c r="W42" s="86" t="s">
        <v>210</v>
      </c>
      <c r="X42" s="637"/>
      <c r="Y42" s="554"/>
      <c r="Z42" s="554"/>
      <c r="AA42" s="554"/>
      <c r="AB42" s="554"/>
      <c r="AC42" s="554"/>
      <c r="AD42" s="231" t="s">
        <v>211</v>
      </c>
    </row>
    <row r="43" spans="1:30" s="16" customFormat="1" ht="183" hidden="1" customHeight="1" x14ac:dyDescent="0.2">
      <c r="A43" s="15" t="s">
        <v>196</v>
      </c>
      <c r="B43" s="309" t="s">
        <v>197</v>
      </c>
      <c r="C43" s="232" t="s">
        <v>198</v>
      </c>
      <c r="D43" s="207" t="s">
        <v>199</v>
      </c>
      <c r="E43" s="563" t="s">
        <v>200</v>
      </c>
      <c r="F43" s="86" t="s">
        <v>201</v>
      </c>
      <c r="G43" s="233" t="s">
        <v>202</v>
      </c>
      <c r="H43" s="158" t="s">
        <v>203</v>
      </c>
      <c r="I43" s="86" t="s">
        <v>204</v>
      </c>
      <c r="J43" s="86" t="s">
        <v>205</v>
      </c>
      <c r="K43" s="86" t="s">
        <v>206</v>
      </c>
      <c r="L43" s="86">
        <v>7</v>
      </c>
      <c r="M43" s="86"/>
      <c r="N43" s="86"/>
      <c r="O43" s="234" t="s">
        <v>214</v>
      </c>
      <c r="P43" s="235">
        <v>41091</v>
      </c>
      <c r="Q43" s="86" t="s">
        <v>214</v>
      </c>
      <c r="R43" s="86">
        <v>4</v>
      </c>
      <c r="S43" s="86">
        <v>11</v>
      </c>
      <c r="T43" s="86"/>
      <c r="U43" s="86"/>
      <c r="V43" s="86" t="s">
        <v>209</v>
      </c>
      <c r="W43" s="86" t="s">
        <v>210</v>
      </c>
      <c r="X43" s="637"/>
      <c r="Y43" s="554"/>
      <c r="Z43" s="554"/>
      <c r="AA43" s="554"/>
      <c r="AB43" s="554"/>
      <c r="AC43" s="554"/>
      <c r="AD43" s="231" t="s">
        <v>211</v>
      </c>
    </row>
    <row r="44" spans="1:30" s="16" customFormat="1" ht="145.5" hidden="1" customHeight="1" x14ac:dyDescent="0.2">
      <c r="A44" s="15" t="s">
        <v>196</v>
      </c>
      <c r="B44" s="309" t="s">
        <v>197</v>
      </c>
      <c r="C44" s="232" t="s">
        <v>198</v>
      </c>
      <c r="D44" s="207" t="s">
        <v>199</v>
      </c>
      <c r="E44" s="563" t="s">
        <v>200</v>
      </c>
      <c r="F44" s="86" t="s">
        <v>201</v>
      </c>
      <c r="G44" s="233" t="s">
        <v>202</v>
      </c>
      <c r="H44" s="158" t="s">
        <v>203</v>
      </c>
      <c r="I44" s="86" t="s">
        <v>204</v>
      </c>
      <c r="J44" s="86" t="s">
        <v>205</v>
      </c>
      <c r="K44" s="86" t="s">
        <v>206</v>
      </c>
      <c r="L44" s="86">
        <v>7</v>
      </c>
      <c r="M44" s="86"/>
      <c r="N44" s="86"/>
      <c r="O44" s="234" t="s">
        <v>215</v>
      </c>
      <c r="P44" s="235">
        <v>41091</v>
      </c>
      <c r="Q44" s="86" t="s">
        <v>215</v>
      </c>
      <c r="R44" s="86">
        <v>1</v>
      </c>
      <c r="S44" s="86">
        <v>1</v>
      </c>
      <c r="T44" s="86"/>
      <c r="U44" s="86"/>
      <c r="V44" s="86" t="s">
        <v>209</v>
      </c>
      <c r="W44" s="86" t="s">
        <v>210</v>
      </c>
      <c r="X44" s="637"/>
      <c r="Y44" s="554"/>
      <c r="Z44" s="554"/>
      <c r="AA44" s="554"/>
      <c r="AB44" s="554"/>
      <c r="AC44" s="554"/>
      <c r="AD44" s="231" t="s">
        <v>211</v>
      </c>
    </row>
    <row r="45" spans="1:30" s="16" customFormat="1" ht="147" hidden="1" customHeight="1" x14ac:dyDescent="0.2">
      <c r="A45" s="15" t="s">
        <v>196</v>
      </c>
      <c r="B45" s="309" t="s">
        <v>197</v>
      </c>
      <c r="C45" s="232" t="s">
        <v>198</v>
      </c>
      <c r="D45" s="207" t="s">
        <v>199</v>
      </c>
      <c r="E45" s="563" t="s">
        <v>200</v>
      </c>
      <c r="F45" s="86" t="s">
        <v>201</v>
      </c>
      <c r="G45" s="233" t="s">
        <v>202</v>
      </c>
      <c r="H45" s="158" t="s">
        <v>203</v>
      </c>
      <c r="I45" s="86" t="s">
        <v>204</v>
      </c>
      <c r="J45" s="86" t="s">
        <v>205</v>
      </c>
      <c r="K45" s="86" t="s">
        <v>206</v>
      </c>
      <c r="L45" s="86">
        <v>7</v>
      </c>
      <c r="M45" s="86"/>
      <c r="N45" s="86"/>
      <c r="O45" s="234" t="s">
        <v>216</v>
      </c>
      <c r="P45" s="235">
        <v>41091</v>
      </c>
      <c r="Q45" s="86" t="s">
        <v>217</v>
      </c>
      <c r="R45" s="86">
        <v>2</v>
      </c>
      <c r="S45" s="86">
        <v>2</v>
      </c>
      <c r="T45" s="86"/>
      <c r="U45" s="86"/>
      <c r="V45" s="86" t="s">
        <v>209</v>
      </c>
      <c r="W45" s="86" t="s">
        <v>210</v>
      </c>
      <c r="X45" s="637"/>
      <c r="Y45" s="554"/>
      <c r="Z45" s="554"/>
      <c r="AA45" s="554"/>
      <c r="AB45" s="554"/>
      <c r="AC45" s="554"/>
      <c r="AD45" s="231" t="s">
        <v>211</v>
      </c>
    </row>
    <row r="46" spans="1:30" s="16" customFormat="1" ht="192.75" hidden="1" customHeight="1" x14ac:dyDescent="0.2">
      <c r="A46" s="15" t="s">
        <v>196</v>
      </c>
      <c r="B46" s="309" t="s">
        <v>197</v>
      </c>
      <c r="C46" s="232" t="s">
        <v>198</v>
      </c>
      <c r="D46" s="207" t="s">
        <v>199</v>
      </c>
      <c r="E46" s="563" t="s">
        <v>200</v>
      </c>
      <c r="F46" s="86" t="s">
        <v>201</v>
      </c>
      <c r="G46" s="233" t="s">
        <v>202</v>
      </c>
      <c r="H46" s="158" t="s">
        <v>203</v>
      </c>
      <c r="I46" s="86" t="s">
        <v>204</v>
      </c>
      <c r="J46" s="86" t="s">
        <v>205</v>
      </c>
      <c r="K46" s="86" t="s">
        <v>206</v>
      </c>
      <c r="L46" s="86">
        <v>7</v>
      </c>
      <c r="M46" s="86"/>
      <c r="N46" s="86"/>
      <c r="O46" s="234" t="s">
        <v>218</v>
      </c>
      <c r="P46" s="235">
        <v>41091</v>
      </c>
      <c r="Q46" s="86" t="s">
        <v>219</v>
      </c>
      <c r="R46" s="86">
        <v>1</v>
      </c>
      <c r="S46" s="86">
        <v>1</v>
      </c>
      <c r="T46" s="86"/>
      <c r="U46" s="86"/>
      <c r="V46" s="86" t="s">
        <v>209</v>
      </c>
      <c r="W46" s="86" t="s">
        <v>210</v>
      </c>
      <c r="X46" s="637"/>
      <c r="Y46" s="554"/>
      <c r="Z46" s="554"/>
      <c r="AA46" s="554"/>
      <c r="AB46" s="554"/>
      <c r="AC46" s="554"/>
      <c r="AD46" s="231" t="s">
        <v>211</v>
      </c>
    </row>
    <row r="47" spans="1:30" s="16" customFormat="1" ht="199.5" hidden="1" customHeight="1" x14ac:dyDescent="0.2">
      <c r="A47" s="15" t="s">
        <v>196</v>
      </c>
      <c r="B47" s="309" t="s">
        <v>197</v>
      </c>
      <c r="C47" s="232" t="s">
        <v>198</v>
      </c>
      <c r="D47" s="207" t="s">
        <v>199</v>
      </c>
      <c r="E47" s="563" t="s">
        <v>200</v>
      </c>
      <c r="F47" s="86" t="s">
        <v>201</v>
      </c>
      <c r="G47" s="233" t="s">
        <v>202</v>
      </c>
      <c r="H47" s="158" t="s">
        <v>203</v>
      </c>
      <c r="I47" s="86" t="s">
        <v>204</v>
      </c>
      <c r="J47" s="86" t="s">
        <v>205</v>
      </c>
      <c r="K47" s="86" t="s">
        <v>206</v>
      </c>
      <c r="L47" s="86">
        <v>7</v>
      </c>
      <c r="M47" s="86"/>
      <c r="N47" s="86"/>
      <c r="O47" s="234" t="s">
        <v>220</v>
      </c>
      <c r="P47" s="235">
        <v>41091</v>
      </c>
      <c r="Q47" s="86" t="s">
        <v>221</v>
      </c>
      <c r="R47" s="86">
        <v>1</v>
      </c>
      <c r="S47" s="86">
        <v>1</v>
      </c>
      <c r="T47" s="86"/>
      <c r="U47" s="86"/>
      <c r="V47" s="86" t="s">
        <v>209</v>
      </c>
      <c r="W47" s="86" t="s">
        <v>210</v>
      </c>
      <c r="X47" s="638"/>
      <c r="Y47" s="551"/>
      <c r="Z47" s="551"/>
      <c r="AA47" s="551"/>
      <c r="AB47" s="551"/>
      <c r="AC47" s="551"/>
      <c r="AD47" s="231" t="s">
        <v>211</v>
      </c>
    </row>
    <row r="48" spans="1:30" s="16" customFormat="1" ht="220.5" hidden="1" customHeight="1" x14ac:dyDescent="0.2">
      <c r="A48" s="15" t="s">
        <v>196</v>
      </c>
      <c r="B48" s="309" t="s">
        <v>197</v>
      </c>
      <c r="C48" s="232" t="s">
        <v>198</v>
      </c>
      <c r="D48" s="207" t="s">
        <v>222</v>
      </c>
      <c r="E48" s="563" t="s">
        <v>223</v>
      </c>
      <c r="F48" s="207" t="s">
        <v>224</v>
      </c>
      <c r="G48" s="233" t="s">
        <v>225</v>
      </c>
      <c r="H48" s="563" t="s">
        <v>226</v>
      </c>
      <c r="I48" s="19" t="s">
        <v>227</v>
      </c>
      <c r="J48" s="207" t="s">
        <v>228</v>
      </c>
      <c r="K48" s="207" t="s">
        <v>229</v>
      </c>
      <c r="L48" s="19">
        <v>2</v>
      </c>
      <c r="M48" s="19"/>
      <c r="N48" s="19"/>
      <c r="O48" s="82" t="s">
        <v>230</v>
      </c>
      <c r="P48" s="90">
        <v>41091</v>
      </c>
      <c r="Q48" s="19" t="s">
        <v>230</v>
      </c>
      <c r="R48" s="19">
        <v>1</v>
      </c>
      <c r="S48" s="19">
        <v>1</v>
      </c>
      <c r="T48" s="19"/>
      <c r="U48" s="19"/>
      <c r="V48" s="207" t="s">
        <v>231</v>
      </c>
      <c r="W48" s="207" t="s">
        <v>232</v>
      </c>
      <c r="X48" s="636">
        <v>52173.334000000003</v>
      </c>
      <c r="Y48" s="550"/>
      <c r="Z48" s="550"/>
      <c r="AA48" s="550"/>
      <c r="AB48" s="550"/>
      <c r="AC48" s="550"/>
      <c r="AD48" s="20" t="s">
        <v>211</v>
      </c>
    </row>
    <row r="49" spans="1:30" s="16" customFormat="1" ht="204.75" hidden="1" customHeight="1" x14ac:dyDescent="0.2">
      <c r="A49" s="15" t="s">
        <v>196</v>
      </c>
      <c r="B49" s="309" t="s">
        <v>197</v>
      </c>
      <c r="C49" s="232" t="s">
        <v>198</v>
      </c>
      <c r="D49" s="207" t="s">
        <v>222</v>
      </c>
      <c r="E49" s="563" t="s">
        <v>223</v>
      </c>
      <c r="F49" s="207" t="s">
        <v>224</v>
      </c>
      <c r="G49" s="233" t="s">
        <v>225</v>
      </c>
      <c r="H49" s="563" t="s">
        <v>226</v>
      </c>
      <c r="I49" s="19" t="s">
        <v>227</v>
      </c>
      <c r="J49" s="207" t="s">
        <v>228</v>
      </c>
      <c r="K49" s="207" t="s">
        <v>229</v>
      </c>
      <c r="L49" s="19">
        <v>2</v>
      </c>
      <c r="M49" s="19"/>
      <c r="N49" s="19"/>
      <c r="O49" s="82" t="s">
        <v>233</v>
      </c>
      <c r="P49" s="90">
        <v>41091</v>
      </c>
      <c r="Q49" s="19" t="s">
        <v>233</v>
      </c>
      <c r="R49" s="19">
        <v>13</v>
      </c>
      <c r="S49" s="19">
        <v>13</v>
      </c>
      <c r="T49" s="19"/>
      <c r="U49" s="19"/>
      <c r="V49" s="207" t="s">
        <v>231</v>
      </c>
      <c r="W49" s="207" t="s">
        <v>232</v>
      </c>
      <c r="X49" s="638"/>
      <c r="Y49" s="551"/>
      <c r="Z49" s="551"/>
      <c r="AA49" s="551"/>
      <c r="AB49" s="551"/>
      <c r="AC49" s="551"/>
      <c r="AD49" s="20" t="s">
        <v>211</v>
      </c>
    </row>
    <row r="50" spans="1:30" s="16" customFormat="1" ht="183.75" hidden="1" customHeight="1" x14ac:dyDescent="0.2">
      <c r="A50" s="15" t="s">
        <v>196</v>
      </c>
      <c r="B50" s="309" t="s">
        <v>197</v>
      </c>
      <c r="C50" s="232" t="s">
        <v>198</v>
      </c>
      <c r="D50" s="207" t="s">
        <v>234</v>
      </c>
      <c r="E50" s="563" t="s">
        <v>235</v>
      </c>
      <c r="F50" s="207" t="s">
        <v>236</v>
      </c>
      <c r="G50" s="233" t="s">
        <v>237</v>
      </c>
      <c r="H50" s="563" t="s">
        <v>238</v>
      </c>
      <c r="I50" s="19" t="s">
        <v>239</v>
      </c>
      <c r="J50" s="207" t="s">
        <v>240</v>
      </c>
      <c r="K50" s="207" t="s">
        <v>241</v>
      </c>
      <c r="L50" s="238">
        <v>77.215000000000003</v>
      </c>
      <c r="M50" s="238"/>
      <c r="N50" s="238"/>
      <c r="O50" s="19" t="s">
        <v>242</v>
      </c>
      <c r="P50" s="90">
        <v>41091</v>
      </c>
      <c r="Q50" s="207" t="s">
        <v>243</v>
      </c>
      <c r="R50" s="19">
        <v>1</v>
      </c>
      <c r="S50" s="19">
        <v>1</v>
      </c>
      <c r="T50" s="19"/>
      <c r="U50" s="19"/>
      <c r="V50" s="207" t="s">
        <v>244</v>
      </c>
      <c r="W50" s="207" t="s">
        <v>245</v>
      </c>
      <c r="X50" s="245">
        <v>32500</v>
      </c>
      <c r="Y50" s="339"/>
      <c r="Z50" s="339"/>
      <c r="AA50" s="339"/>
      <c r="AB50" s="339"/>
      <c r="AC50" s="339"/>
      <c r="AD50" s="237" t="s">
        <v>246</v>
      </c>
    </row>
    <row r="51" spans="1:30" s="16" customFormat="1" ht="291.75" hidden="1" customHeight="1" x14ac:dyDescent="0.2">
      <c r="A51" s="15" t="s">
        <v>196</v>
      </c>
      <c r="B51" s="309" t="s">
        <v>197</v>
      </c>
      <c r="C51" s="232" t="s">
        <v>198</v>
      </c>
      <c r="D51" s="207" t="s">
        <v>247</v>
      </c>
      <c r="E51" s="563" t="s">
        <v>235</v>
      </c>
      <c r="F51" s="207" t="s">
        <v>248</v>
      </c>
      <c r="G51" s="233" t="s">
        <v>249</v>
      </c>
      <c r="H51" s="563" t="s">
        <v>250</v>
      </c>
      <c r="I51" s="19" t="s">
        <v>251</v>
      </c>
      <c r="J51" s="207" t="s">
        <v>252</v>
      </c>
      <c r="K51" s="207" t="s">
        <v>253</v>
      </c>
      <c r="L51" s="238">
        <v>182.21199999999999</v>
      </c>
      <c r="M51" s="238"/>
      <c r="N51" s="238"/>
      <c r="O51" s="19" t="s">
        <v>254</v>
      </c>
      <c r="P51" s="90">
        <v>41091</v>
      </c>
      <c r="Q51" s="207" t="s">
        <v>255</v>
      </c>
      <c r="R51" s="19">
        <v>1</v>
      </c>
      <c r="S51" s="19">
        <v>1</v>
      </c>
      <c r="T51" s="19"/>
      <c r="U51" s="19"/>
      <c r="V51" s="207" t="s">
        <v>256</v>
      </c>
      <c r="W51" s="207" t="s">
        <v>257</v>
      </c>
      <c r="X51" s="636">
        <v>92160.667000000001</v>
      </c>
      <c r="Y51" s="550"/>
      <c r="Z51" s="550"/>
      <c r="AA51" s="550"/>
      <c r="AB51" s="550"/>
      <c r="AC51" s="550"/>
      <c r="AD51" s="20" t="s">
        <v>246</v>
      </c>
    </row>
    <row r="52" spans="1:30" s="16" customFormat="1" ht="263.25" hidden="1" customHeight="1" x14ac:dyDescent="0.2">
      <c r="A52" s="15" t="s">
        <v>196</v>
      </c>
      <c r="B52" s="309" t="s">
        <v>197</v>
      </c>
      <c r="C52" s="232" t="s">
        <v>198</v>
      </c>
      <c r="D52" s="207" t="s">
        <v>247</v>
      </c>
      <c r="E52" s="563" t="s">
        <v>235</v>
      </c>
      <c r="F52" s="207" t="s">
        <v>248</v>
      </c>
      <c r="G52" s="233" t="s">
        <v>249</v>
      </c>
      <c r="H52" s="563" t="s">
        <v>250</v>
      </c>
      <c r="I52" s="19" t="s">
        <v>251</v>
      </c>
      <c r="J52" s="207" t="s">
        <v>252</v>
      </c>
      <c r="K52" s="207" t="s">
        <v>253</v>
      </c>
      <c r="L52" s="238">
        <v>182.21199999999999</v>
      </c>
      <c r="M52" s="238"/>
      <c r="N52" s="238"/>
      <c r="O52" s="19" t="s">
        <v>258</v>
      </c>
      <c r="P52" s="90">
        <v>41091</v>
      </c>
      <c r="Q52" s="207" t="s">
        <v>259</v>
      </c>
      <c r="R52" s="19">
        <v>182.21199999999999</v>
      </c>
      <c r="S52" s="19">
        <v>182.21199999999999</v>
      </c>
      <c r="T52" s="19"/>
      <c r="U52" s="19"/>
      <c r="V52" s="207" t="s">
        <v>256</v>
      </c>
      <c r="W52" s="207" t="s">
        <v>257</v>
      </c>
      <c r="X52" s="638"/>
      <c r="Y52" s="551"/>
      <c r="Z52" s="551"/>
      <c r="AA52" s="551"/>
      <c r="AB52" s="551"/>
      <c r="AC52" s="551"/>
      <c r="AD52" s="20" t="s">
        <v>246</v>
      </c>
    </row>
    <row r="53" spans="1:30" s="16" customFormat="1" ht="321" hidden="1" customHeight="1" x14ac:dyDescent="0.2">
      <c r="A53" s="15" t="s">
        <v>196</v>
      </c>
      <c r="B53" s="309" t="s">
        <v>197</v>
      </c>
      <c r="C53" s="232" t="s">
        <v>198</v>
      </c>
      <c r="D53" s="207" t="s">
        <v>247</v>
      </c>
      <c r="E53" s="563" t="s">
        <v>235</v>
      </c>
      <c r="F53" s="207" t="s">
        <v>260</v>
      </c>
      <c r="G53" s="233" t="s">
        <v>261</v>
      </c>
      <c r="H53" s="563" t="s">
        <v>262</v>
      </c>
      <c r="I53" s="19" t="s">
        <v>263</v>
      </c>
      <c r="J53" s="207" t="s">
        <v>264</v>
      </c>
      <c r="K53" s="207" t="s">
        <v>265</v>
      </c>
      <c r="L53" s="84">
        <v>0.8</v>
      </c>
      <c r="M53" s="84"/>
      <c r="N53" s="84"/>
      <c r="O53" s="82" t="s">
        <v>266</v>
      </c>
      <c r="P53" s="90">
        <v>41091</v>
      </c>
      <c r="Q53" s="207" t="s">
        <v>266</v>
      </c>
      <c r="R53" s="19">
        <v>1</v>
      </c>
      <c r="S53" s="19">
        <v>1</v>
      </c>
      <c r="T53" s="19"/>
      <c r="U53" s="19"/>
      <c r="V53" s="207" t="s">
        <v>267</v>
      </c>
      <c r="W53" s="207" t="s">
        <v>245</v>
      </c>
      <c r="X53" s="636">
        <v>24700</v>
      </c>
      <c r="Y53" s="550"/>
      <c r="Z53" s="550"/>
      <c r="AA53" s="550"/>
      <c r="AB53" s="550"/>
      <c r="AC53" s="550"/>
      <c r="AD53" s="20" t="s">
        <v>246</v>
      </c>
    </row>
    <row r="54" spans="1:30" s="16" customFormat="1" ht="317.25" hidden="1" customHeight="1" x14ac:dyDescent="0.2">
      <c r="A54" s="15" t="s">
        <v>196</v>
      </c>
      <c r="B54" s="309" t="s">
        <v>197</v>
      </c>
      <c r="C54" s="232" t="s">
        <v>198</v>
      </c>
      <c r="D54" s="207" t="s">
        <v>247</v>
      </c>
      <c r="E54" s="563" t="s">
        <v>235</v>
      </c>
      <c r="F54" s="207" t="s">
        <v>260</v>
      </c>
      <c r="G54" s="233" t="s">
        <v>261</v>
      </c>
      <c r="H54" s="563" t="s">
        <v>262</v>
      </c>
      <c r="I54" s="19" t="s">
        <v>263</v>
      </c>
      <c r="J54" s="207" t="s">
        <v>264</v>
      </c>
      <c r="K54" s="207" t="s">
        <v>265</v>
      </c>
      <c r="L54" s="84">
        <v>0.5</v>
      </c>
      <c r="M54" s="84"/>
      <c r="N54" s="84"/>
      <c r="O54" s="82" t="s">
        <v>268</v>
      </c>
      <c r="P54" s="90">
        <v>41091</v>
      </c>
      <c r="Q54" s="19" t="s">
        <v>268</v>
      </c>
      <c r="R54" s="19">
        <v>1</v>
      </c>
      <c r="S54" s="19">
        <v>1</v>
      </c>
      <c r="T54" s="19"/>
      <c r="U54" s="19"/>
      <c r="V54" s="207" t="s">
        <v>267</v>
      </c>
      <c r="W54" s="207" t="s">
        <v>245</v>
      </c>
      <c r="X54" s="637"/>
      <c r="Y54" s="554"/>
      <c r="Z54" s="554"/>
      <c r="AA54" s="554"/>
      <c r="AB54" s="554"/>
      <c r="AC54" s="554"/>
      <c r="AD54" s="20" t="s">
        <v>246</v>
      </c>
    </row>
    <row r="55" spans="1:30" s="16" customFormat="1" ht="348.75" hidden="1" customHeight="1" x14ac:dyDescent="0.2">
      <c r="A55" s="15" t="s">
        <v>196</v>
      </c>
      <c r="B55" s="309" t="s">
        <v>197</v>
      </c>
      <c r="C55" s="232" t="s">
        <v>198</v>
      </c>
      <c r="D55" s="207" t="s">
        <v>247</v>
      </c>
      <c r="E55" s="563" t="s">
        <v>235</v>
      </c>
      <c r="F55" s="207" t="s">
        <v>260</v>
      </c>
      <c r="G55" s="233" t="s">
        <v>261</v>
      </c>
      <c r="H55" s="563" t="s">
        <v>262</v>
      </c>
      <c r="I55" s="19" t="s">
        <v>263</v>
      </c>
      <c r="J55" s="207" t="s">
        <v>264</v>
      </c>
      <c r="K55" s="207" t="s">
        <v>265</v>
      </c>
      <c r="L55" s="84">
        <v>0.5</v>
      </c>
      <c r="M55" s="84"/>
      <c r="N55" s="84"/>
      <c r="O55" s="82" t="s">
        <v>269</v>
      </c>
      <c r="P55" s="90">
        <v>41091</v>
      </c>
      <c r="Q55" s="19" t="s">
        <v>269</v>
      </c>
      <c r="R55" s="19">
        <v>1</v>
      </c>
      <c r="S55" s="19">
        <v>1</v>
      </c>
      <c r="T55" s="19"/>
      <c r="U55" s="19"/>
      <c r="V55" s="207" t="s">
        <v>267</v>
      </c>
      <c r="W55" s="207" t="s">
        <v>245</v>
      </c>
      <c r="X55" s="637"/>
      <c r="Y55" s="554"/>
      <c r="Z55" s="554"/>
      <c r="AA55" s="554"/>
      <c r="AB55" s="554"/>
      <c r="AC55" s="554"/>
      <c r="AD55" s="20" t="s">
        <v>246</v>
      </c>
    </row>
    <row r="56" spans="1:30" s="16" customFormat="1" ht="343.5" hidden="1" customHeight="1" x14ac:dyDescent="0.2">
      <c r="A56" s="15" t="s">
        <v>196</v>
      </c>
      <c r="B56" s="309" t="s">
        <v>197</v>
      </c>
      <c r="C56" s="232" t="s">
        <v>198</v>
      </c>
      <c r="D56" s="207" t="s">
        <v>247</v>
      </c>
      <c r="E56" s="563" t="s">
        <v>235</v>
      </c>
      <c r="F56" s="207" t="s">
        <v>260</v>
      </c>
      <c r="G56" s="233" t="s">
        <v>261</v>
      </c>
      <c r="H56" s="563" t="s">
        <v>262</v>
      </c>
      <c r="I56" s="19" t="s">
        <v>263</v>
      </c>
      <c r="J56" s="207" t="s">
        <v>264</v>
      </c>
      <c r="K56" s="207" t="s">
        <v>265</v>
      </c>
      <c r="L56" s="84">
        <v>1</v>
      </c>
      <c r="M56" s="84"/>
      <c r="N56" s="84"/>
      <c r="O56" s="82" t="s">
        <v>270</v>
      </c>
      <c r="P56" s="90">
        <v>41091</v>
      </c>
      <c r="Q56" s="19" t="s">
        <v>270</v>
      </c>
      <c r="R56" s="19">
        <v>1</v>
      </c>
      <c r="S56" s="19">
        <v>1</v>
      </c>
      <c r="T56" s="19"/>
      <c r="U56" s="19"/>
      <c r="V56" s="207" t="s">
        <v>267</v>
      </c>
      <c r="W56" s="207" t="s">
        <v>245</v>
      </c>
      <c r="X56" s="638"/>
      <c r="Y56" s="340"/>
      <c r="Z56" s="340"/>
      <c r="AA56" s="340"/>
      <c r="AB56" s="340"/>
      <c r="AC56" s="340"/>
      <c r="AD56" s="237" t="s">
        <v>211</v>
      </c>
    </row>
    <row r="57" spans="1:30" s="16" customFormat="1" ht="187.5" hidden="1" customHeight="1" x14ac:dyDescent="0.2">
      <c r="A57" s="15" t="s">
        <v>196</v>
      </c>
      <c r="B57" s="309" t="s">
        <v>197</v>
      </c>
      <c r="C57" s="232" t="s">
        <v>198</v>
      </c>
      <c r="D57" s="86" t="s">
        <v>271</v>
      </c>
      <c r="E57" s="158" t="s">
        <v>272</v>
      </c>
      <c r="F57" s="86" t="s">
        <v>273</v>
      </c>
      <c r="G57" s="236" t="s">
        <v>274</v>
      </c>
      <c r="H57" s="158" t="s">
        <v>275</v>
      </c>
      <c r="I57" s="86" t="s">
        <v>276</v>
      </c>
      <c r="J57" s="86" t="s">
        <v>277</v>
      </c>
      <c r="K57" s="86" t="s">
        <v>278</v>
      </c>
      <c r="L57" s="86">
        <v>4</v>
      </c>
      <c r="M57" s="86"/>
      <c r="N57" s="86"/>
      <c r="O57" s="86" t="s">
        <v>279</v>
      </c>
      <c r="P57" s="235">
        <v>41091</v>
      </c>
      <c r="Q57" s="86" t="s">
        <v>280</v>
      </c>
      <c r="R57" s="86">
        <v>1</v>
      </c>
      <c r="S57" s="86">
        <v>1</v>
      </c>
      <c r="T57" s="86"/>
      <c r="U57" s="86"/>
      <c r="V57" s="86" t="s">
        <v>281</v>
      </c>
      <c r="W57" s="86" t="s">
        <v>282</v>
      </c>
      <c r="X57" s="245">
        <v>33000</v>
      </c>
      <c r="Y57" s="339"/>
      <c r="Z57" s="339"/>
      <c r="AA57" s="339"/>
      <c r="AB57" s="339"/>
      <c r="AC57" s="339"/>
      <c r="AD57" s="239" t="s">
        <v>246</v>
      </c>
    </row>
    <row r="58" spans="1:30" s="16" customFormat="1" ht="257.25" hidden="1" customHeight="1" x14ac:dyDescent="0.2">
      <c r="A58" s="15" t="s">
        <v>196</v>
      </c>
      <c r="B58" s="309" t="s">
        <v>197</v>
      </c>
      <c r="C58" s="232" t="s">
        <v>198</v>
      </c>
      <c r="D58" s="86" t="s">
        <v>271</v>
      </c>
      <c r="E58" s="158" t="s">
        <v>283</v>
      </c>
      <c r="F58" s="86" t="s">
        <v>284</v>
      </c>
      <c r="G58" s="236" t="s">
        <v>285</v>
      </c>
      <c r="H58" s="158" t="s">
        <v>286</v>
      </c>
      <c r="I58" s="86" t="s">
        <v>287</v>
      </c>
      <c r="J58" s="86" t="s">
        <v>288</v>
      </c>
      <c r="K58" s="86" t="s">
        <v>289</v>
      </c>
      <c r="L58" s="226">
        <v>0.4</v>
      </c>
      <c r="M58" s="226"/>
      <c r="N58" s="226"/>
      <c r="O58" s="86" t="s">
        <v>290</v>
      </c>
      <c r="P58" s="235">
        <v>41091</v>
      </c>
      <c r="Q58" s="86" t="s">
        <v>291</v>
      </c>
      <c r="R58" s="86">
        <v>3</v>
      </c>
      <c r="S58" s="86">
        <v>3</v>
      </c>
      <c r="T58" s="86"/>
      <c r="U58" s="86"/>
      <c r="V58" s="86" t="s">
        <v>292</v>
      </c>
      <c r="W58" s="86" t="s">
        <v>293</v>
      </c>
      <c r="X58" s="245">
        <v>12286</v>
      </c>
      <c r="Y58" s="339"/>
      <c r="Z58" s="339"/>
      <c r="AA58" s="339"/>
      <c r="AB58" s="339"/>
      <c r="AC58" s="339"/>
      <c r="AD58" s="239" t="s">
        <v>246</v>
      </c>
    </row>
    <row r="59" spans="1:30" s="16" customFormat="1" ht="408.75" hidden="1" customHeight="1" x14ac:dyDescent="0.2">
      <c r="A59" s="15" t="s">
        <v>196</v>
      </c>
      <c r="B59" s="309" t="s">
        <v>197</v>
      </c>
      <c r="C59" s="232" t="s">
        <v>198</v>
      </c>
      <c r="D59" s="86" t="s">
        <v>294</v>
      </c>
      <c r="E59" s="158" t="s">
        <v>283</v>
      </c>
      <c r="F59" s="86" t="s">
        <v>295</v>
      </c>
      <c r="G59" s="236" t="s">
        <v>296</v>
      </c>
      <c r="H59" s="158" t="s">
        <v>297</v>
      </c>
      <c r="I59" s="86" t="s">
        <v>298</v>
      </c>
      <c r="J59" s="86" t="s">
        <v>299</v>
      </c>
      <c r="K59" s="86" t="s">
        <v>278</v>
      </c>
      <c r="L59" s="226">
        <v>0.25</v>
      </c>
      <c r="M59" s="226"/>
      <c r="N59" s="226"/>
      <c r="O59" s="223" t="s">
        <v>300</v>
      </c>
      <c r="P59" s="235">
        <v>41091</v>
      </c>
      <c r="Q59" s="86" t="s">
        <v>301</v>
      </c>
      <c r="R59" s="86" t="s">
        <v>302</v>
      </c>
      <c r="S59" s="86" t="s">
        <v>303</v>
      </c>
      <c r="T59" s="86"/>
      <c r="U59" s="86"/>
      <c r="V59" s="86" t="s">
        <v>304</v>
      </c>
      <c r="W59" s="86" t="s">
        <v>305</v>
      </c>
      <c r="X59" s="636">
        <v>49733.334000000003</v>
      </c>
      <c r="Y59" s="550"/>
      <c r="Z59" s="550"/>
      <c r="AA59" s="550"/>
      <c r="AB59" s="550"/>
      <c r="AC59" s="550"/>
      <c r="AD59" s="231" t="s">
        <v>246</v>
      </c>
    </row>
    <row r="60" spans="1:30" s="16" customFormat="1" ht="408.75" hidden="1" customHeight="1" x14ac:dyDescent="0.2">
      <c r="A60" s="15" t="s">
        <v>196</v>
      </c>
      <c r="B60" s="309" t="s">
        <v>197</v>
      </c>
      <c r="C60" s="232" t="s">
        <v>198</v>
      </c>
      <c r="D60" s="86" t="s">
        <v>294</v>
      </c>
      <c r="E60" s="158" t="s">
        <v>283</v>
      </c>
      <c r="F60" s="86" t="s">
        <v>295</v>
      </c>
      <c r="G60" s="236" t="s">
        <v>296</v>
      </c>
      <c r="H60" s="158" t="s">
        <v>297</v>
      </c>
      <c r="I60" s="86" t="s">
        <v>298</v>
      </c>
      <c r="J60" s="86" t="s">
        <v>299</v>
      </c>
      <c r="K60" s="86" t="s">
        <v>278</v>
      </c>
      <c r="L60" s="226">
        <v>0.25</v>
      </c>
      <c r="M60" s="226"/>
      <c r="N60" s="226"/>
      <c r="O60" s="223" t="s">
        <v>306</v>
      </c>
      <c r="P60" s="235">
        <v>41091</v>
      </c>
      <c r="Q60" s="86" t="s">
        <v>307</v>
      </c>
      <c r="R60" s="86">
        <v>147</v>
      </c>
      <c r="S60" s="86" t="s">
        <v>303</v>
      </c>
      <c r="T60" s="86"/>
      <c r="U60" s="86"/>
      <c r="V60" s="86" t="s">
        <v>304</v>
      </c>
      <c r="W60" s="86" t="s">
        <v>305</v>
      </c>
      <c r="X60" s="637"/>
      <c r="Y60" s="554"/>
      <c r="Z60" s="554"/>
      <c r="AA60" s="554"/>
      <c r="AB60" s="554"/>
      <c r="AC60" s="554"/>
      <c r="AD60" s="231" t="s">
        <v>246</v>
      </c>
    </row>
    <row r="61" spans="1:30" s="16" customFormat="1" ht="409.5" hidden="1" customHeight="1" x14ac:dyDescent="0.2">
      <c r="A61" s="15" t="s">
        <v>196</v>
      </c>
      <c r="B61" s="309" t="s">
        <v>197</v>
      </c>
      <c r="C61" s="232" t="s">
        <v>198</v>
      </c>
      <c r="D61" s="86" t="s">
        <v>294</v>
      </c>
      <c r="E61" s="158" t="s">
        <v>283</v>
      </c>
      <c r="F61" s="86" t="s">
        <v>295</v>
      </c>
      <c r="G61" s="236" t="s">
        <v>296</v>
      </c>
      <c r="H61" s="158" t="s">
        <v>297</v>
      </c>
      <c r="I61" s="86" t="s">
        <v>298</v>
      </c>
      <c r="J61" s="86" t="s">
        <v>299</v>
      </c>
      <c r="K61" s="86" t="s">
        <v>278</v>
      </c>
      <c r="L61" s="226">
        <v>0.25</v>
      </c>
      <c r="M61" s="226"/>
      <c r="N61" s="226"/>
      <c r="O61" s="223" t="s">
        <v>308</v>
      </c>
      <c r="P61" s="235">
        <v>41091</v>
      </c>
      <c r="Q61" s="86" t="s">
        <v>309</v>
      </c>
      <c r="R61" s="86">
        <v>0</v>
      </c>
      <c r="S61" s="86">
        <v>1</v>
      </c>
      <c r="T61" s="86"/>
      <c r="U61" s="86"/>
      <c r="V61" s="86" t="s">
        <v>304</v>
      </c>
      <c r="W61" s="86" t="s">
        <v>305</v>
      </c>
      <c r="X61" s="638"/>
      <c r="Y61" s="551"/>
      <c r="Z61" s="551"/>
      <c r="AA61" s="551"/>
      <c r="AB61" s="551"/>
      <c r="AC61" s="551"/>
      <c r="AD61" s="231" t="s">
        <v>246</v>
      </c>
    </row>
    <row r="62" spans="1:30" s="16" customFormat="1" ht="145.5" hidden="1" customHeight="1" x14ac:dyDescent="0.2">
      <c r="A62" s="15" t="s">
        <v>196</v>
      </c>
      <c r="B62" s="309" t="s">
        <v>310</v>
      </c>
      <c r="C62" s="142" t="s">
        <v>311</v>
      </c>
      <c r="D62" s="86" t="s">
        <v>312</v>
      </c>
      <c r="E62" s="158" t="s">
        <v>313</v>
      </c>
      <c r="F62" s="169" t="s">
        <v>314</v>
      </c>
      <c r="G62" s="236" t="s">
        <v>315</v>
      </c>
      <c r="H62" s="142" t="s">
        <v>316</v>
      </c>
      <c r="I62" s="169" t="s">
        <v>317</v>
      </c>
      <c r="J62" s="169" t="s">
        <v>318</v>
      </c>
      <c r="K62" s="169" t="s">
        <v>278</v>
      </c>
      <c r="L62" s="169">
        <v>1</v>
      </c>
      <c r="M62" s="169"/>
      <c r="N62" s="169"/>
      <c r="O62" s="169" t="s">
        <v>319</v>
      </c>
      <c r="P62" s="228">
        <v>41091</v>
      </c>
      <c r="Q62" s="169" t="s">
        <v>320</v>
      </c>
      <c r="R62" s="169">
        <v>0</v>
      </c>
      <c r="S62" s="169">
        <v>1</v>
      </c>
      <c r="T62" s="169"/>
      <c r="U62" s="169"/>
      <c r="V62" s="227" t="s">
        <v>321</v>
      </c>
      <c r="W62" s="227" t="s">
        <v>322</v>
      </c>
      <c r="X62" s="245">
        <v>10000</v>
      </c>
      <c r="Y62" s="339"/>
      <c r="Z62" s="339"/>
      <c r="AA62" s="339"/>
      <c r="AB62" s="339"/>
      <c r="AC62" s="339"/>
      <c r="AD62" s="240" t="s">
        <v>246</v>
      </c>
    </row>
    <row r="63" spans="1:30" s="16" customFormat="1" ht="128.25" hidden="1" customHeight="1" x14ac:dyDescent="0.2">
      <c r="A63" s="15" t="s">
        <v>196</v>
      </c>
      <c r="B63" s="309" t="s">
        <v>310</v>
      </c>
      <c r="C63" s="142" t="s">
        <v>311</v>
      </c>
      <c r="D63" s="86" t="s">
        <v>323</v>
      </c>
      <c r="E63" s="158" t="s">
        <v>313</v>
      </c>
      <c r="F63" s="169" t="s">
        <v>324</v>
      </c>
      <c r="G63" s="236" t="s">
        <v>325</v>
      </c>
      <c r="H63" s="142" t="s">
        <v>326</v>
      </c>
      <c r="I63" s="169" t="s">
        <v>327</v>
      </c>
      <c r="J63" s="169" t="s">
        <v>328</v>
      </c>
      <c r="K63" s="169" t="s">
        <v>329</v>
      </c>
      <c r="L63" s="169">
        <v>1</v>
      </c>
      <c r="M63" s="169"/>
      <c r="N63" s="169"/>
      <c r="O63" s="169" t="s">
        <v>330</v>
      </c>
      <c r="P63" s="663">
        <v>41091</v>
      </c>
      <c r="Q63" s="169" t="s">
        <v>331</v>
      </c>
      <c r="R63" s="169">
        <v>1</v>
      </c>
      <c r="S63" s="169">
        <v>1</v>
      </c>
      <c r="T63" s="331"/>
      <c r="U63" s="331"/>
      <c r="V63" s="639" t="s">
        <v>332</v>
      </c>
      <c r="W63" s="639" t="s">
        <v>333</v>
      </c>
      <c r="X63" s="636">
        <v>4200</v>
      </c>
      <c r="Y63" s="341"/>
      <c r="Z63" s="341"/>
      <c r="AA63" s="341"/>
      <c r="AB63" s="341"/>
      <c r="AC63" s="341"/>
      <c r="AD63" s="626" t="s">
        <v>246</v>
      </c>
    </row>
    <row r="64" spans="1:30" s="16" customFormat="1" ht="128.25" hidden="1" customHeight="1" x14ac:dyDescent="0.2">
      <c r="A64" s="15" t="s">
        <v>196</v>
      </c>
      <c r="B64" s="309" t="s">
        <v>310</v>
      </c>
      <c r="C64" s="142" t="s">
        <v>311</v>
      </c>
      <c r="D64" s="86" t="s">
        <v>323</v>
      </c>
      <c r="E64" s="158" t="s">
        <v>313</v>
      </c>
      <c r="F64" s="169" t="s">
        <v>324</v>
      </c>
      <c r="G64" s="236" t="s">
        <v>325</v>
      </c>
      <c r="H64" s="142" t="s">
        <v>326</v>
      </c>
      <c r="I64" s="169" t="s">
        <v>327</v>
      </c>
      <c r="J64" s="169" t="s">
        <v>328</v>
      </c>
      <c r="K64" s="169" t="s">
        <v>329</v>
      </c>
      <c r="L64" s="169">
        <v>1</v>
      </c>
      <c r="M64" s="169"/>
      <c r="N64" s="169"/>
      <c r="O64" s="169" t="s">
        <v>334</v>
      </c>
      <c r="P64" s="640"/>
      <c r="Q64" s="169" t="s">
        <v>335</v>
      </c>
      <c r="R64" s="229">
        <v>1</v>
      </c>
      <c r="S64" s="229">
        <v>1</v>
      </c>
      <c r="T64" s="332"/>
      <c r="U64" s="332"/>
      <c r="V64" s="640"/>
      <c r="W64" s="640"/>
      <c r="X64" s="638"/>
      <c r="Y64" s="340"/>
      <c r="Z64" s="340"/>
      <c r="AA64" s="340"/>
      <c r="AB64" s="340"/>
      <c r="AC64" s="340"/>
      <c r="AD64" s="627"/>
    </row>
    <row r="65" spans="1:30" s="16" customFormat="1" ht="300.75" hidden="1" customHeight="1" x14ac:dyDescent="0.2">
      <c r="A65" s="15" t="s">
        <v>196</v>
      </c>
      <c r="B65" s="309" t="s">
        <v>310</v>
      </c>
      <c r="C65" s="142" t="s">
        <v>311</v>
      </c>
      <c r="D65" s="86" t="s">
        <v>336</v>
      </c>
      <c r="E65" s="158" t="s">
        <v>337</v>
      </c>
      <c r="F65" s="86" t="s">
        <v>338</v>
      </c>
      <c r="G65" s="236" t="s">
        <v>339</v>
      </c>
      <c r="H65" s="158" t="s">
        <v>340</v>
      </c>
      <c r="I65" s="86" t="s">
        <v>341</v>
      </c>
      <c r="J65" s="86" t="s">
        <v>342</v>
      </c>
      <c r="K65" s="86" t="s">
        <v>343</v>
      </c>
      <c r="L65" s="86">
        <v>2</v>
      </c>
      <c r="M65" s="86"/>
      <c r="N65" s="86"/>
      <c r="O65" s="86" t="s">
        <v>344</v>
      </c>
      <c r="P65" s="225">
        <v>41091</v>
      </c>
      <c r="Q65" s="86" t="s">
        <v>345</v>
      </c>
      <c r="R65" s="86">
        <v>3</v>
      </c>
      <c r="S65" s="86">
        <v>3</v>
      </c>
      <c r="T65" s="86"/>
      <c r="U65" s="86"/>
      <c r="V65" s="223" t="s">
        <v>346</v>
      </c>
      <c r="W65" s="223" t="s">
        <v>347</v>
      </c>
      <c r="X65" s="245">
        <v>584460</v>
      </c>
      <c r="Y65" s="339"/>
      <c r="Z65" s="339"/>
      <c r="AA65" s="339"/>
      <c r="AB65" s="339"/>
      <c r="AC65" s="339"/>
      <c r="AD65" s="241" t="s">
        <v>246</v>
      </c>
    </row>
    <row r="66" spans="1:30" s="16" customFormat="1" ht="154.5" hidden="1" customHeight="1" x14ac:dyDescent="0.2">
      <c r="A66" s="15" t="s">
        <v>196</v>
      </c>
      <c r="B66" s="309" t="s">
        <v>310</v>
      </c>
      <c r="C66" s="142" t="s">
        <v>311</v>
      </c>
      <c r="D66" s="86" t="s">
        <v>348</v>
      </c>
      <c r="E66" s="158" t="s">
        <v>337</v>
      </c>
      <c r="F66" s="227" t="s">
        <v>349</v>
      </c>
      <c r="G66" s="236" t="s">
        <v>350</v>
      </c>
      <c r="H66" s="142" t="s">
        <v>351</v>
      </c>
      <c r="I66" s="227" t="s">
        <v>352</v>
      </c>
      <c r="J66" s="169" t="s">
        <v>353</v>
      </c>
      <c r="K66" s="227" t="s">
        <v>354</v>
      </c>
      <c r="L66" s="229">
        <v>0.4</v>
      </c>
      <c r="M66" s="229"/>
      <c r="N66" s="229"/>
      <c r="O66" s="169" t="s">
        <v>355</v>
      </c>
      <c r="P66" s="242">
        <v>41091</v>
      </c>
      <c r="Q66" s="169" t="s">
        <v>355</v>
      </c>
      <c r="R66" s="169">
        <v>1</v>
      </c>
      <c r="S66" s="169">
        <v>1</v>
      </c>
      <c r="T66" s="169"/>
      <c r="U66" s="169"/>
      <c r="V66" s="227" t="s">
        <v>356</v>
      </c>
      <c r="W66" s="227" t="s">
        <v>357</v>
      </c>
      <c r="X66" s="245">
        <v>100000</v>
      </c>
      <c r="Y66" s="339"/>
      <c r="Z66" s="339"/>
      <c r="AA66" s="339"/>
      <c r="AB66" s="339"/>
      <c r="AC66" s="339"/>
      <c r="AD66" s="240" t="s">
        <v>246</v>
      </c>
    </row>
    <row r="67" spans="1:30" s="16" customFormat="1" ht="151.5" hidden="1" customHeight="1" x14ac:dyDescent="0.2">
      <c r="A67" s="15" t="s">
        <v>196</v>
      </c>
      <c r="B67" s="309" t="s">
        <v>358</v>
      </c>
      <c r="C67" s="143" t="s">
        <v>359</v>
      </c>
      <c r="D67" s="86" t="s">
        <v>360</v>
      </c>
      <c r="E67" s="158" t="s">
        <v>361</v>
      </c>
      <c r="F67" s="224" t="s">
        <v>362</v>
      </c>
      <c r="G67" s="236" t="s">
        <v>363</v>
      </c>
      <c r="H67" s="563" t="s">
        <v>364</v>
      </c>
      <c r="I67" s="230" t="s">
        <v>365</v>
      </c>
      <c r="J67" s="207" t="s">
        <v>366</v>
      </c>
      <c r="K67" s="207" t="s">
        <v>278</v>
      </c>
      <c r="L67" s="84">
        <v>0.3</v>
      </c>
      <c r="M67" s="84"/>
      <c r="N67" s="84"/>
      <c r="O67" s="19" t="s">
        <v>367</v>
      </c>
      <c r="P67" s="90">
        <v>41091</v>
      </c>
      <c r="Q67" s="207" t="s">
        <v>368</v>
      </c>
      <c r="R67" s="19">
        <v>1</v>
      </c>
      <c r="S67" s="19">
        <v>1</v>
      </c>
      <c r="T67" s="19"/>
      <c r="U67" s="19"/>
      <c r="V67" s="224" t="s">
        <v>369</v>
      </c>
      <c r="W67" s="224" t="s">
        <v>370</v>
      </c>
      <c r="X67" s="245">
        <v>2181</v>
      </c>
      <c r="Y67" s="339"/>
      <c r="Z67" s="339"/>
      <c r="AA67" s="339"/>
      <c r="AB67" s="339"/>
      <c r="AC67" s="339"/>
      <c r="AD67" s="237" t="s">
        <v>246</v>
      </c>
    </row>
    <row r="68" spans="1:30" s="16" customFormat="1" ht="51" hidden="1" customHeight="1" thickBot="1" x14ac:dyDescent="0.25">
      <c r="A68" s="15" t="s">
        <v>196</v>
      </c>
      <c r="B68" s="310"/>
      <c r="C68" s="247"/>
      <c r="D68" s="246"/>
      <c r="E68" s="246"/>
      <c r="F68" s="248"/>
      <c r="G68" s="249"/>
      <c r="H68" s="248"/>
      <c r="I68" s="248"/>
      <c r="J68" s="248"/>
      <c r="K68" s="248"/>
      <c r="L68" s="248"/>
      <c r="M68" s="248"/>
      <c r="N68" s="248"/>
      <c r="O68" s="250"/>
      <c r="P68" s="248"/>
      <c r="Q68" s="250"/>
      <c r="R68" s="221"/>
      <c r="S68" s="221"/>
      <c r="T68" s="221"/>
      <c r="U68" s="221"/>
      <c r="V68" s="248"/>
      <c r="W68" s="87" t="s">
        <v>195</v>
      </c>
      <c r="X68" s="252">
        <f>SUM(X41:X67)</f>
        <v>1120623.723</v>
      </c>
      <c r="Y68" s="252"/>
      <c r="Z68" s="252"/>
      <c r="AA68" s="252"/>
      <c r="AB68" s="252"/>
      <c r="AC68" s="252"/>
      <c r="AD68" s="251"/>
    </row>
    <row r="69" spans="1:30" s="1" customFormat="1" ht="163.5" hidden="1" customHeight="1" thickBot="1" x14ac:dyDescent="0.25">
      <c r="A69" s="15" t="s">
        <v>371</v>
      </c>
      <c r="B69" s="308" t="s">
        <v>372</v>
      </c>
      <c r="C69" s="30" t="s">
        <v>373</v>
      </c>
      <c r="D69" s="31" t="s">
        <v>374</v>
      </c>
      <c r="E69" s="30" t="s">
        <v>375</v>
      </c>
      <c r="F69" s="31" t="s">
        <v>376</v>
      </c>
      <c r="G69" s="18">
        <v>2012630010247</v>
      </c>
      <c r="H69" s="563" t="s">
        <v>377</v>
      </c>
      <c r="I69" s="33" t="s">
        <v>378</v>
      </c>
      <c r="J69" s="40" t="s">
        <v>379</v>
      </c>
      <c r="K69" s="39" t="s">
        <v>380</v>
      </c>
      <c r="L69" s="39">
        <v>1</v>
      </c>
      <c r="M69" s="39"/>
      <c r="N69" s="39"/>
      <c r="O69" s="40" t="s">
        <v>381</v>
      </c>
      <c r="P69" s="39" t="s">
        <v>382</v>
      </c>
      <c r="Q69" s="40" t="s">
        <v>383</v>
      </c>
      <c r="R69" s="39">
        <v>0</v>
      </c>
      <c r="S69" s="39">
        <v>1</v>
      </c>
      <c r="T69" s="115"/>
      <c r="U69" s="115"/>
      <c r="V69" s="53" t="s">
        <v>384</v>
      </c>
      <c r="W69" s="53" t="s">
        <v>385</v>
      </c>
      <c r="X69" s="621">
        <v>25000000</v>
      </c>
      <c r="Y69" s="342"/>
      <c r="Z69" s="342"/>
      <c r="AA69" s="342"/>
      <c r="AB69" s="342"/>
      <c r="AC69" s="342"/>
      <c r="AD69" s="54" t="s">
        <v>386</v>
      </c>
    </row>
    <row r="70" spans="1:30" s="1" customFormat="1" ht="160.5" hidden="1" customHeight="1" thickBot="1" x14ac:dyDescent="0.25">
      <c r="A70" s="15" t="s">
        <v>371</v>
      </c>
      <c r="B70" s="308" t="s">
        <v>372</v>
      </c>
      <c r="C70" s="30" t="s">
        <v>373</v>
      </c>
      <c r="D70" s="31" t="s">
        <v>374</v>
      </c>
      <c r="E70" s="30" t="s">
        <v>375</v>
      </c>
      <c r="F70" s="31" t="s">
        <v>376</v>
      </c>
      <c r="G70" s="18">
        <v>2012630010247</v>
      </c>
      <c r="H70" s="563" t="s">
        <v>377</v>
      </c>
      <c r="I70" s="33" t="s">
        <v>378</v>
      </c>
      <c r="J70" s="40" t="s">
        <v>379</v>
      </c>
      <c r="K70" s="39" t="s">
        <v>380</v>
      </c>
      <c r="L70" s="39">
        <v>1</v>
      </c>
      <c r="M70" s="543"/>
      <c r="N70" s="543"/>
      <c r="O70" s="539" t="s">
        <v>387</v>
      </c>
      <c r="P70" s="39" t="s">
        <v>382</v>
      </c>
      <c r="Q70" s="539" t="s">
        <v>388</v>
      </c>
      <c r="R70" s="543">
        <v>0</v>
      </c>
      <c r="S70" s="543">
        <v>1</v>
      </c>
      <c r="T70" s="542"/>
      <c r="U70" s="542"/>
      <c r="V70" s="53" t="s">
        <v>384</v>
      </c>
      <c r="W70" s="53" t="s">
        <v>385</v>
      </c>
      <c r="X70" s="622"/>
      <c r="Y70" s="343"/>
      <c r="Z70" s="343"/>
      <c r="AA70" s="343"/>
      <c r="AB70" s="343"/>
      <c r="AC70" s="343"/>
      <c r="AD70" s="54" t="s">
        <v>386</v>
      </c>
    </row>
    <row r="71" spans="1:30" s="1" customFormat="1" ht="168" hidden="1" customHeight="1" thickBot="1" x14ac:dyDescent="0.25">
      <c r="A71" s="15" t="s">
        <v>371</v>
      </c>
      <c r="B71" s="308" t="s">
        <v>372</v>
      </c>
      <c r="C71" s="30" t="s">
        <v>373</v>
      </c>
      <c r="D71" s="31" t="s">
        <v>374</v>
      </c>
      <c r="E71" s="30" t="s">
        <v>375</v>
      </c>
      <c r="F71" s="31" t="s">
        <v>376</v>
      </c>
      <c r="G71" s="18">
        <v>2012630010247</v>
      </c>
      <c r="H71" s="563" t="s">
        <v>377</v>
      </c>
      <c r="I71" s="33" t="s">
        <v>378</v>
      </c>
      <c r="J71" s="19" t="s">
        <v>389</v>
      </c>
      <c r="K71" s="563" t="s">
        <v>380</v>
      </c>
      <c r="L71" s="563">
        <v>10</v>
      </c>
      <c r="M71" s="563"/>
      <c r="N71" s="563"/>
      <c r="O71" s="19" t="s">
        <v>390</v>
      </c>
      <c r="P71" s="563" t="s">
        <v>382</v>
      </c>
      <c r="Q71" s="19" t="s">
        <v>391</v>
      </c>
      <c r="R71" s="563">
        <v>0</v>
      </c>
      <c r="S71" s="563">
        <v>1</v>
      </c>
      <c r="T71" s="542"/>
      <c r="U71" s="542"/>
      <c r="V71" s="53" t="s">
        <v>384</v>
      </c>
      <c r="W71" s="53" t="s">
        <v>385</v>
      </c>
      <c r="X71" s="622"/>
      <c r="Y71" s="343"/>
      <c r="Z71" s="343"/>
      <c r="AA71" s="343"/>
      <c r="AB71" s="343"/>
      <c r="AC71" s="343"/>
      <c r="AD71" s="54" t="s">
        <v>386</v>
      </c>
    </row>
    <row r="72" spans="1:30" s="1" customFormat="1" ht="157.5" hidden="1" customHeight="1" thickBot="1" x14ac:dyDescent="0.25">
      <c r="A72" s="15" t="s">
        <v>371</v>
      </c>
      <c r="B72" s="308" t="s">
        <v>372</v>
      </c>
      <c r="C72" s="30" t="s">
        <v>373</v>
      </c>
      <c r="D72" s="31" t="s">
        <v>374</v>
      </c>
      <c r="E72" s="30" t="s">
        <v>375</v>
      </c>
      <c r="F72" s="31" t="s">
        <v>376</v>
      </c>
      <c r="G72" s="18">
        <v>2012630010247</v>
      </c>
      <c r="H72" s="563" t="s">
        <v>377</v>
      </c>
      <c r="I72" s="33" t="s">
        <v>378</v>
      </c>
      <c r="J72" s="19" t="s">
        <v>389</v>
      </c>
      <c r="K72" s="563" t="s">
        <v>380</v>
      </c>
      <c r="L72" s="563">
        <v>10</v>
      </c>
      <c r="M72" s="563"/>
      <c r="N72" s="563"/>
      <c r="O72" s="19" t="s">
        <v>392</v>
      </c>
      <c r="P72" s="563" t="s">
        <v>382</v>
      </c>
      <c r="Q72" s="19" t="s">
        <v>393</v>
      </c>
      <c r="R72" s="563">
        <v>0</v>
      </c>
      <c r="S72" s="563">
        <v>1</v>
      </c>
      <c r="T72" s="542"/>
      <c r="U72" s="542"/>
      <c r="V72" s="53" t="s">
        <v>384</v>
      </c>
      <c r="W72" s="53" t="s">
        <v>385</v>
      </c>
      <c r="X72" s="622"/>
      <c r="Y72" s="343"/>
      <c r="Z72" s="343"/>
      <c r="AA72" s="343"/>
      <c r="AB72" s="343"/>
      <c r="AC72" s="343"/>
      <c r="AD72" s="54" t="s">
        <v>386</v>
      </c>
    </row>
    <row r="73" spans="1:30" s="1" customFormat="1" ht="159.75" hidden="1" customHeight="1" thickBot="1" x14ac:dyDescent="0.25">
      <c r="A73" s="15" t="s">
        <v>371</v>
      </c>
      <c r="B73" s="308" t="s">
        <v>372</v>
      </c>
      <c r="C73" s="30" t="s">
        <v>373</v>
      </c>
      <c r="D73" s="31" t="s">
        <v>374</v>
      </c>
      <c r="E73" s="30" t="s">
        <v>375</v>
      </c>
      <c r="F73" s="31" t="s">
        <v>376</v>
      </c>
      <c r="G73" s="18">
        <v>2012630010247</v>
      </c>
      <c r="H73" s="563" t="s">
        <v>377</v>
      </c>
      <c r="I73" s="33" t="s">
        <v>378</v>
      </c>
      <c r="J73" s="19" t="s">
        <v>389</v>
      </c>
      <c r="K73" s="563" t="s">
        <v>380</v>
      </c>
      <c r="L73" s="563">
        <v>10</v>
      </c>
      <c r="M73" s="563"/>
      <c r="N73" s="563"/>
      <c r="O73" s="19" t="s">
        <v>394</v>
      </c>
      <c r="P73" s="563" t="s">
        <v>382</v>
      </c>
      <c r="Q73" s="19" t="s">
        <v>395</v>
      </c>
      <c r="R73" s="563">
        <v>0</v>
      </c>
      <c r="S73" s="563">
        <v>1</v>
      </c>
      <c r="T73" s="542"/>
      <c r="U73" s="542"/>
      <c r="V73" s="53" t="s">
        <v>384</v>
      </c>
      <c r="W73" s="53" t="s">
        <v>385</v>
      </c>
      <c r="X73" s="622"/>
      <c r="Y73" s="343"/>
      <c r="Z73" s="343"/>
      <c r="AA73" s="343"/>
      <c r="AB73" s="343"/>
      <c r="AC73" s="343"/>
      <c r="AD73" s="54" t="s">
        <v>386</v>
      </c>
    </row>
    <row r="74" spans="1:30" s="1" customFormat="1" ht="90" hidden="1" thickBot="1" x14ac:dyDescent="0.25">
      <c r="A74" s="15" t="s">
        <v>371</v>
      </c>
      <c r="B74" s="308" t="s">
        <v>372</v>
      </c>
      <c r="C74" s="30" t="s">
        <v>373</v>
      </c>
      <c r="D74" s="31" t="s">
        <v>374</v>
      </c>
      <c r="E74" s="30" t="s">
        <v>375</v>
      </c>
      <c r="F74" s="31" t="s">
        <v>376</v>
      </c>
      <c r="G74" s="18">
        <v>2012630010247</v>
      </c>
      <c r="H74" s="563" t="s">
        <v>377</v>
      </c>
      <c r="I74" s="33" t="s">
        <v>378</v>
      </c>
      <c r="J74" s="19" t="s">
        <v>389</v>
      </c>
      <c r="K74" s="563" t="s">
        <v>380</v>
      </c>
      <c r="L74" s="563">
        <v>10</v>
      </c>
      <c r="M74" s="563"/>
      <c r="N74" s="563"/>
      <c r="O74" s="19" t="s">
        <v>396</v>
      </c>
      <c r="P74" s="563" t="s">
        <v>382</v>
      </c>
      <c r="Q74" s="19" t="s">
        <v>397</v>
      </c>
      <c r="R74" s="563">
        <v>0</v>
      </c>
      <c r="S74" s="563">
        <v>1</v>
      </c>
      <c r="T74" s="542"/>
      <c r="U74" s="542"/>
      <c r="V74" s="53" t="s">
        <v>384</v>
      </c>
      <c r="W74" s="53" t="s">
        <v>385</v>
      </c>
      <c r="X74" s="622"/>
      <c r="Y74" s="343"/>
      <c r="Z74" s="343"/>
      <c r="AA74" s="343"/>
      <c r="AB74" s="343"/>
      <c r="AC74" s="343"/>
      <c r="AD74" s="54" t="s">
        <v>386</v>
      </c>
    </row>
    <row r="75" spans="1:30" s="1" customFormat="1" ht="90" hidden="1" thickBot="1" x14ac:dyDescent="0.25">
      <c r="A75" s="15" t="s">
        <v>371</v>
      </c>
      <c r="B75" s="308" t="s">
        <v>372</v>
      </c>
      <c r="C75" s="30" t="s">
        <v>373</v>
      </c>
      <c r="D75" s="31" t="s">
        <v>374</v>
      </c>
      <c r="E75" s="30" t="s">
        <v>375</v>
      </c>
      <c r="F75" s="31" t="s">
        <v>376</v>
      </c>
      <c r="G75" s="18">
        <v>2012630010247</v>
      </c>
      <c r="H75" s="563" t="s">
        <v>377</v>
      </c>
      <c r="I75" s="33" t="s">
        <v>378</v>
      </c>
      <c r="J75" s="19" t="s">
        <v>398</v>
      </c>
      <c r="K75" s="563" t="s">
        <v>380</v>
      </c>
      <c r="L75" s="563">
        <v>10</v>
      </c>
      <c r="M75" s="563"/>
      <c r="N75" s="563"/>
      <c r="O75" s="19" t="s">
        <v>399</v>
      </c>
      <c r="P75" s="563" t="s">
        <v>382</v>
      </c>
      <c r="Q75" s="19" t="s">
        <v>400</v>
      </c>
      <c r="R75" s="563">
        <v>0</v>
      </c>
      <c r="S75" s="563">
        <v>1</v>
      </c>
      <c r="T75" s="542"/>
      <c r="U75" s="542"/>
      <c r="V75" s="53" t="s">
        <v>384</v>
      </c>
      <c r="W75" s="53" t="s">
        <v>385</v>
      </c>
      <c r="X75" s="622"/>
      <c r="Y75" s="343"/>
      <c r="Z75" s="343"/>
      <c r="AA75" s="343"/>
      <c r="AB75" s="343"/>
      <c r="AC75" s="343"/>
      <c r="AD75" s="54" t="s">
        <v>386</v>
      </c>
    </row>
    <row r="76" spans="1:30" s="1" customFormat="1" ht="90" hidden="1" thickBot="1" x14ac:dyDescent="0.25">
      <c r="A76" s="15" t="s">
        <v>371</v>
      </c>
      <c r="B76" s="308" t="s">
        <v>372</v>
      </c>
      <c r="C76" s="30" t="s">
        <v>373</v>
      </c>
      <c r="D76" s="31" t="s">
        <v>374</v>
      </c>
      <c r="E76" s="30" t="s">
        <v>375</v>
      </c>
      <c r="F76" s="31" t="s">
        <v>376</v>
      </c>
      <c r="G76" s="18">
        <v>2012630010247</v>
      </c>
      <c r="H76" s="563" t="s">
        <v>377</v>
      </c>
      <c r="I76" s="33" t="s">
        <v>378</v>
      </c>
      <c r="J76" s="19" t="s">
        <v>401</v>
      </c>
      <c r="K76" s="563">
        <v>0</v>
      </c>
      <c r="L76" s="563">
        <v>3</v>
      </c>
      <c r="M76" s="563"/>
      <c r="N76" s="563"/>
      <c r="O76" s="19" t="s">
        <v>402</v>
      </c>
      <c r="P76" s="563" t="s">
        <v>382</v>
      </c>
      <c r="Q76" s="19" t="s">
        <v>402</v>
      </c>
      <c r="R76" s="563">
        <v>0</v>
      </c>
      <c r="S76" s="563">
        <v>1</v>
      </c>
      <c r="T76" s="542"/>
      <c r="U76" s="542"/>
      <c r="V76" s="53" t="s">
        <v>384</v>
      </c>
      <c r="W76" s="53" t="s">
        <v>385</v>
      </c>
      <c r="X76" s="622"/>
      <c r="Y76" s="343"/>
      <c r="Z76" s="343"/>
      <c r="AA76" s="343"/>
      <c r="AB76" s="343"/>
      <c r="AC76" s="343"/>
      <c r="AD76" s="54" t="s">
        <v>386</v>
      </c>
    </row>
    <row r="77" spans="1:30" s="1" customFormat="1" ht="163.5" hidden="1" customHeight="1" thickBot="1" x14ac:dyDescent="0.25">
      <c r="A77" s="15" t="s">
        <v>371</v>
      </c>
      <c r="B77" s="308" t="s">
        <v>372</v>
      </c>
      <c r="C77" s="30" t="s">
        <v>373</v>
      </c>
      <c r="D77" s="31" t="s">
        <v>374</v>
      </c>
      <c r="E77" s="30" t="s">
        <v>375</v>
      </c>
      <c r="F77" s="31" t="s">
        <v>376</v>
      </c>
      <c r="G77" s="18">
        <v>2012630010247</v>
      </c>
      <c r="H77" s="563" t="s">
        <v>377</v>
      </c>
      <c r="I77" s="33" t="s">
        <v>378</v>
      </c>
      <c r="J77" s="19" t="s">
        <v>401</v>
      </c>
      <c r="K77" s="563">
        <v>0</v>
      </c>
      <c r="L77" s="563">
        <v>3</v>
      </c>
      <c r="M77" s="563"/>
      <c r="N77" s="563"/>
      <c r="O77" s="19" t="s">
        <v>403</v>
      </c>
      <c r="P77" s="563"/>
      <c r="Q77" s="19" t="s">
        <v>403</v>
      </c>
      <c r="R77" s="563">
        <v>0</v>
      </c>
      <c r="S77" s="563">
        <v>3</v>
      </c>
      <c r="T77" s="542"/>
      <c r="U77" s="542"/>
      <c r="V77" s="53" t="s">
        <v>384</v>
      </c>
      <c r="W77" s="53" t="s">
        <v>385</v>
      </c>
      <c r="X77" s="622"/>
      <c r="Y77" s="343"/>
      <c r="Z77" s="343"/>
      <c r="AA77" s="343"/>
      <c r="AB77" s="343"/>
      <c r="AC77" s="343"/>
      <c r="AD77" s="54" t="s">
        <v>386</v>
      </c>
    </row>
    <row r="78" spans="1:30" s="1" customFormat="1" ht="178.5" hidden="1" customHeight="1" thickBot="1" x14ac:dyDescent="0.25">
      <c r="A78" s="15" t="s">
        <v>371</v>
      </c>
      <c r="B78" s="308" t="s">
        <v>372</v>
      </c>
      <c r="C78" s="30" t="s">
        <v>373</v>
      </c>
      <c r="D78" s="31" t="s">
        <v>374</v>
      </c>
      <c r="E78" s="30" t="s">
        <v>375</v>
      </c>
      <c r="F78" s="31" t="s">
        <v>376</v>
      </c>
      <c r="G78" s="18">
        <v>2012630010247</v>
      </c>
      <c r="H78" s="563" t="s">
        <v>377</v>
      </c>
      <c r="I78" s="33" t="s">
        <v>378</v>
      </c>
      <c r="J78" s="19" t="s">
        <v>404</v>
      </c>
      <c r="K78" s="563">
        <v>31</v>
      </c>
      <c r="L78" s="563">
        <v>30</v>
      </c>
      <c r="M78" s="563"/>
      <c r="N78" s="563"/>
      <c r="O78" s="19" t="s">
        <v>405</v>
      </c>
      <c r="P78" s="563" t="s">
        <v>382</v>
      </c>
      <c r="Q78" s="19" t="s">
        <v>406</v>
      </c>
      <c r="R78" s="563">
        <v>1</v>
      </c>
      <c r="S78" s="563">
        <v>1</v>
      </c>
      <c r="T78" s="542"/>
      <c r="U78" s="542"/>
      <c r="V78" s="53" t="s">
        <v>384</v>
      </c>
      <c r="W78" s="53" t="s">
        <v>385</v>
      </c>
      <c r="X78" s="622"/>
      <c r="Y78" s="343"/>
      <c r="Z78" s="343"/>
      <c r="AA78" s="343"/>
      <c r="AB78" s="343"/>
      <c r="AC78" s="343"/>
      <c r="AD78" s="54" t="s">
        <v>386</v>
      </c>
    </row>
    <row r="79" spans="1:30" s="1" customFormat="1" ht="178.5" hidden="1" customHeight="1" thickBot="1" x14ac:dyDescent="0.25">
      <c r="A79" s="15" t="s">
        <v>371</v>
      </c>
      <c r="B79" s="308" t="s">
        <v>372</v>
      </c>
      <c r="C79" s="30" t="s">
        <v>373</v>
      </c>
      <c r="D79" s="31" t="s">
        <v>374</v>
      </c>
      <c r="E79" s="30" t="s">
        <v>375</v>
      </c>
      <c r="F79" s="31" t="s">
        <v>376</v>
      </c>
      <c r="G79" s="18">
        <v>2012630010247</v>
      </c>
      <c r="H79" s="563" t="s">
        <v>377</v>
      </c>
      <c r="I79" s="33" t="s">
        <v>378</v>
      </c>
      <c r="J79" s="19" t="s">
        <v>404</v>
      </c>
      <c r="K79" s="563">
        <v>31</v>
      </c>
      <c r="L79" s="563">
        <v>30</v>
      </c>
      <c r="M79" s="563"/>
      <c r="N79" s="563"/>
      <c r="O79" s="19" t="s">
        <v>407</v>
      </c>
      <c r="P79" s="563" t="s">
        <v>382</v>
      </c>
      <c r="Q79" s="19" t="s">
        <v>408</v>
      </c>
      <c r="R79" s="563">
        <v>1</v>
      </c>
      <c r="S79" s="563">
        <v>1</v>
      </c>
      <c r="T79" s="542"/>
      <c r="U79" s="542"/>
      <c r="V79" s="53" t="s">
        <v>384</v>
      </c>
      <c r="W79" s="53" t="s">
        <v>385</v>
      </c>
      <c r="X79" s="622"/>
      <c r="Y79" s="343"/>
      <c r="Z79" s="343"/>
      <c r="AA79" s="343"/>
      <c r="AB79" s="343"/>
      <c r="AC79" s="343"/>
      <c r="AD79" s="54" t="s">
        <v>386</v>
      </c>
    </row>
    <row r="80" spans="1:30" s="1" customFormat="1" ht="178.5" hidden="1" customHeight="1" thickBot="1" x14ac:dyDescent="0.25">
      <c r="A80" s="15" t="s">
        <v>371</v>
      </c>
      <c r="B80" s="308" t="s">
        <v>372</v>
      </c>
      <c r="C80" s="30" t="s">
        <v>373</v>
      </c>
      <c r="D80" s="31" t="s">
        <v>374</v>
      </c>
      <c r="E80" s="30" t="s">
        <v>375</v>
      </c>
      <c r="F80" s="31" t="s">
        <v>376</v>
      </c>
      <c r="G80" s="18">
        <v>2012630010247</v>
      </c>
      <c r="H80" s="563" t="s">
        <v>377</v>
      </c>
      <c r="I80" s="33" t="s">
        <v>378</v>
      </c>
      <c r="J80" s="19" t="s">
        <v>404</v>
      </c>
      <c r="K80" s="563">
        <v>31</v>
      </c>
      <c r="L80" s="563">
        <v>30</v>
      </c>
      <c r="M80" s="563"/>
      <c r="N80" s="563"/>
      <c r="O80" s="19" t="s">
        <v>409</v>
      </c>
      <c r="P80" s="563" t="s">
        <v>382</v>
      </c>
      <c r="Q80" s="19" t="s">
        <v>410</v>
      </c>
      <c r="R80" s="563">
        <v>1</v>
      </c>
      <c r="S80" s="563">
        <v>1</v>
      </c>
      <c r="T80" s="542"/>
      <c r="U80" s="542"/>
      <c r="V80" s="53" t="s">
        <v>384</v>
      </c>
      <c r="W80" s="53" t="s">
        <v>385</v>
      </c>
      <c r="X80" s="622"/>
      <c r="Y80" s="343"/>
      <c r="Z80" s="343"/>
      <c r="AA80" s="343"/>
      <c r="AB80" s="343"/>
      <c r="AC80" s="343"/>
      <c r="AD80" s="54" t="s">
        <v>386</v>
      </c>
    </row>
    <row r="81" spans="1:30" s="1" customFormat="1" ht="169.5" hidden="1" customHeight="1" thickBot="1" x14ac:dyDescent="0.25">
      <c r="A81" s="15" t="s">
        <v>371</v>
      </c>
      <c r="B81" s="308" t="s">
        <v>372</v>
      </c>
      <c r="C81" s="30" t="s">
        <v>373</v>
      </c>
      <c r="D81" s="31" t="s">
        <v>374</v>
      </c>
      <c r="E81" s="30" t="s">
        <v>375</v>
      </c>
      <c r="F81" s="31" t="s">
        <v>376</v>
      </c>
      <c r="G81" s="18">
        <v>2012630010247</v>
      </c>
      <c r="H81" s="563" t="s">
        <v>377</v>
      </c>
      <c r="I81" s="33" t="s">
        <v>378</v>
      </c>
      <c r="J81" s="19" t="s">
        <v>411</v>
      </c>
      <c r="K81" s="563">
        <v>5</v>
      </c>
      <c r="L81" s="563">
        <v>4</v>
      </c>
      <c r="M81" s="563"/>
      <c r="N81" s="563"/>
      <c r="O81" s="19" t="s">
        <v>412</v>
      </c>
      <c r="P81" s="563" t="s">
        <v>382</v>
      </c>
      <c r="Q81" s="19" t="s">
        <v>412</v>
      </c>
      <c r="R81" s="563">
        <v>1</v>
      </c>
      <c r="S81" s="563">
        <v>1</v>
      </c>
      <c r="T81" s="542"/>
      <c r="U81" s="542"/>
      <c r="V81" s="53" t="s">
        <v>384</v>
      </c>
      <c r="W81" s="53" t="s">
        <v>385</v>
      </c>
      <c r="X81" s="622"/>
      <c r="Y81" s="343"/>
      <c r="Z81" s="343"/>
      <c r="AA81" s="343"/>
      <c r="AB81" s="343"/>
      <c r="AC81" s="343"/>
      <c r="AD81" s="54" t="s">
        <v>386</v>
      </c>
    </row>
    <row r="82" spans="1:30" s="1" customFormat="1" ht="169.5" hidden="1" customHeight="1" thickBot="1" x14ac:dyDescent="0.25">
      <c r="A82" s="15" t="s">
        <v>371</v>
      </c>
      <c r="B82" s="308" t="s">
        <v>372</v>
      </c>
      <c r="C82" s="30" t="s">
        <v>373</v>
      </c>
      <c r="D82" s="31" t="s">
        <v>374</v>
      </c>
      <c r="E82" s="30" t="s">
        <v>375</v>
      </c>
      <c r="F82" s="31" t="s">
        <v>376</v>
      </c>
      <c r="G82" s="18">
        <v>2012630010247</v>
      </c>
      <c r="H82" s="563" t="s">
        <v>377</v>
      </c>
      <c r="I82" s="33" t="s">
        <v>378</v>
      </c>
      <c r="J82" s="19" t="s">
        <v>411</v>
      </c>
      <c r="K82" s="563">
        <v>5</v>
      </c>
      <c r="L82" s="563">
        <v>4</v>
      </c>
      <c r="M82" s="563"/>
      <c r="N82" s="563"/>
      <c r="O82" s="19" t="s">
        <v>413</v>
      </c>
      <c r="P82" s="563" t="s">
        <v>382</v>
      </c>
      <c r="Q82" s="19" t="s">
        <v>413</v>
      </c>
      <c r="R82" s="563">
        <v>1</v>
      </c>
      <c r="S82" s="563">
        <v>1</v>
      </c>
      <c r="T82" s="542"/>
      <c r="U82" s="542"/>
      <c r="V82" s="53" t="s">
        <v>384</v>
      </c>
      <c r="W82" s="53" t="s">
        <v>385</v>
      </c>
      <c r="X82" s="622"/>
      <c r="Y82" s="343"/>
      <c r="Z82" s="343"/>
      <c r="AA82" s="343"/>
      <c r="AB82" s="343"/>
      <c r="AC82" s="343"/>
      <c r="AD82" s="54" t="s">
        <v>386</v>
      </c>
    </row>
    <row r="83" spans="1:30" s="1" customFormat="1" ht="169.5" hidden="1" customHeight="1" thickBot="1" x14ac:dyDescent="0.25">
      <c r="A83" s="15" t="s">
        <v>371</v>
      </c>
      <c r="B83" s="308" t="s">
        <v>372</v>
      </c>
      <c r="C83" s="30" t="s">
        <v>373</v>
      </c>
      <c r="D83" s="31" t="s">
        <v>374</v>
      </c>
      <c r="E83" s="30" t="s">
        <v>375</v>
      </c>
      <c r="F83" s="31" t="s">
        <v>376</v>
      </c>
      <c r="G83" s="18">
        <v>2012630010247</v>
      </c>
      <c r="H83" s="563" t="s">
        <v>377</v>
      </c>
      <c r="I83" s="33" t="s">
        <v>378</v>
      </c>
      <c r="J83" s="19" t="s">
        <v>411</v>
      </c>
      <c r="K83" s="563">
        <v>5</v>
      </c>
      <c r="L83" s="563">
        <v>4</v>
      </c>
      <c r="M83" s="563"/>
      <c r="N83" s="563"/>
      <c r="O83" s="19" t="s">
        <v>414</v>
      </c>
      <c r="P83" s="563" t="s">
        <v>382</v>
      </c>
      <c r="Q83" s="19" t="s">
        <v>415</v>
      </c>
      <c r="R83" s="563">
        <v>5</v>
      </c>
      <c r="S83" s="563">
        <v>4</v>
      </c>
      <c r="T83" s="542"/>
      <c r="U83" s="542"/>
      <c r="V83" s="53" t="s">
        <v>384</v>
      </c>
      <c r="W83" s="53" t="s">
        <v>385</v>
      </c>
      <c r="X83" s="622"/>
      <c r="Y83" s="343"/>
      <c r="Z83" s="343"/>
      <c r="AA83" s="343"/>
      <c r="AB83" s="343"/>
      <c r="AC83" s="343"/>
      <c r="AD83" s="54" t="s">
        <v>386</v>
      </c>
    </row>
    <row r="84" spans="1:30" s="1" customFormat="1" ht="148.5" hidden="1" customHeight="1" thickBot="1" x14ac:dyDescent="0.25">
      <c r="A84" s="15" t="s">
        <v>371</v>
      </c>
      <c r="B84" s="308" t="s">
        <v>372</v>
      </c>
      <c r="C84" s="30" t="s">
        <v>373</v>
      </c>
      <c r="D84" s="31" t="s">
        <v>374</v>
      </c>
      <c r="E84" s="30" t="s">
        <v>375</v>
      </c>
      <c r="F84" s="31" t="s">
        <v>376</v>
      </c>
      <c r="G84" s="18">
        <v>2012630010247</v>
      </c>
      <c r="H84" s="563" t="s">
        <v>377</v>
      </c>
      <c r="I84" s="33" t="s">
        <v>378</v>
      </c>
      <c r="J84" s="19" t="s">
        <v>416</v>
      </c>
      <c r="K84" s="563">
        <v>5</v>
      </c>
      <c r="L84" s="563">
        <v>3</v>
      </c>
      <c r="M84" s="563"/>
      <c r="N84" s="563"/>
      <c r="O84" s="19" t="s">
        <v>417</v>
      </c>
      <c r="P84" s="563" t="s">
        <v>382</v>
      </c>
      <c r="Q84" s="19" t="s">
        <v>418</v>
      </c>
      <c r="R84" s="563">
        <v>5</v>
      </c>
      <c r="S84" s="563">
        <v>3</v>
      </c>
      <c r="T84" s="542"/>
      <c r="U84" s="542"/>
      <c r="V84" s="53" t="s">
        <v>384</v>
      </c>
      <c r="W84" s="53" t="s">
        <v>385</v>
      </c>
      <c r="X84" s="622"/>
      <c r="Y84" s="343"/>
      <c r="Z84" s="343"/>
      <c r="AA84" s="343"/>
      <c r="AB84" s="343"/>
      <c r="AC84" s="343"/>
      <c r="AD84" s="54" t="s">
        <v>386</v>
      </c>
    </row>
    <row r="85" spans="1:30" s="1" customFormat="1" ht="145.5" hidden="1" customHeight="1" thickBot="1" x14ac:dyDescent="0.25">
      <c r="A85" s="15" t="s">
        <v>371</v>
      </c>
      <c r="B85" s="308" t="s">
        <v>372</v>
      </c>
      <c r="C85" s="30" t="s">
        <v>373</v>
      </c>
      <c r="D85" s="31" t="s">
        <v>374</v>
      </c>
      <c r="E85" s="30" t="s">
        <v>375</v>
      </c>
      <c r="F85" s="31" t="s">
        <v>376</v>
      </c>
      <c r="G85" s="18">
        <v>2012630010247</v>
      </c>
      <c r="H85" s="563" t="s">
        <v>377</v>
      </c>
      <c r="I85" s="33" t="s">
        <v>378</v>
      </c>
      <c r="J85" s="19" t="s">
        <v>419</v>
      </c>
      <c r="K85" s="563">
        <v>5</v>
      </c>
      <c r="L85" s="563">
        <v>3</v>
      </c>
      <c r="M85" s="563"/>
      <c r="N85" s="563"/>
      <c r="O85" s="19" t="s">
        <v>417</v>
      </c>
      <c r="P85" s="563" t="s">
        <v>382</v>
      </c>
      <c r="Q85" s="19" t="s">
        <v>418</v>
      </c>
      <c r="R85" s="563">
        <v>5</v>
      </c>
      <c r="S85" s="563">
        <v>3</v>
      </c>
      <c r="T85" s="542"/>
      <c r="U85" s="542"/>
      <c r="V85" s="53" t="s">
        <v>384</v>
      </c>
      <c r="W85" s="53" t="s">
        <v>385</v>
      </c>
      <c r="X85" s="622"/>
      <c r="Y85" s="343"/>
      <c r="Z85" s="343"/>
      <c r="AA85" s="343"/>
      <c r="AB85" s="343"/>
      <c r="AC85" s="343"/>
      <c r="AD85" s="54" t="s">
        <v>386</v>
      </c>
    </row>
    <row r="86" spans="1:30" s="1" customFormat="1" ht="157.5" hidden="1" customHeight="1" thickBot="1" x14ac:dyDescent="0.25">
      <c r="A86" s="15" t="s">
        <v>371</v>
      </c>
      <c r="B86" s="308" t="s">
        <v>372</v>
      </c>
      <c r="C86" s="30" t="s">
        <v>373</v>
      </c>
      <c r="D86" s="31" t="s">
        <v>374</v>
      </c>
      <c r="E86" s="30" t="s">
        <v>375</v>
      </c>
      <c r="F86" s="31" t="s">
        <v>376</v>
      </c>
      <c r="G86" s="18">
        <v>2012630010247</v>
      </c>
      <c r="H86" s="563" t="s">
        <v>377</v>
      </c>
      <c r="I86" s="33" t="s">
        <v>378</v>
      </c>
      <c r="J86" s="537" t="s">
        <v>420</v>
      </c>
      <c r="K86" s="541">
        <v>10</v>
      </c>
      <c r="L86" s="541">
        <v>3</v>
      </c>
      <c r="M86" s="541"/>
      <c r="N86" s="541"/>
      <c r="O86" s="19" t="s">
        <v>421</v>
      </c>
      <c r="P86" s="541" t="s">
        <v>382</v>
      </c>
      <c r="Q86" s="537" t="s">
        <v>422</v>
      </c>
      <c r="R86" s="541">
        <v>4</v>
      </c>
      <c r="S86" s="541">
        <v>15</v>
      </c>
      <c r="T86" s="542"/>
      <c r="U86" s="542"/>
      <c r="V86" s="53" t="s">
        <v>384</v>
      </c>
      <c r="W86" s="53" t="s">
        <v>385</v>
      </c>
      <c r="X86" s="622"/>
      <c r="Y86" s="343"/>
      <c r="Z86" s="343"/>
      <c r="AA86" s="343"/>
      <c r="AB86" s="343"/>
      <c r="AC86" s="343"/>
      <c r="AD86" s="54" t="s">
        <v>386</v>
      </c>
    </row>
    <row r="87" spans="1:30" s="1" customFormat="1" ht="157.5" hidden="1" customHeight="1" thickBot="1" x14ac:dyDescent="0.25">
      <c r="A87" s="15" t="s">
        <v>371</v>
      </c>
      <c r="B87" s="308" t="s">
        <v>372</v>
      </c>
      <c r="C87" s="30" t="s">
        <v>373</v>
      </c>
      <c r="D87" s="31" t="s">
        <v>374</v>
      </c>
      <c r="E87" s="30" t="s">
        <v>375</v>
      </c>
      <c r="F87" s="31" t="s">
        <v>376</v>
      </c>
      <c r="G87" s="18">
        <v>2012630010247</v>
      </c>
      <c r="H87" s="563" t="s">
        <v>377</v>
      </c>
      <c r="I87" s="33" t="s">
        <v>378</v>
      </c>
      <c r="J87" s="537" t="s">
        <v>420</v>
      </c>
      <c r="K87" s="541">
        <v>10</v>
      </c>
      <c r="L87" s="541">
        <v>3</v>
      </c>
      <c r="M87" s="541"/>
      <c r="N87" s="541"/>
      <c r="O87" s="19" t="s">
        <v>423</v>
      </c>
      <c r="P87" s="541" t="s">
        <v>382</v>
      </c>
      <c r="Q87" s="538" t="s">
        <v>424</v>
      </c>
      <c r="R87" s="542">
        <v>0</v>
      </c>
      <c r="S87" s="542">
        <v>3</v>
      </c>
      <c r="T87" s="542"/>
      <c r="U87" s="542"/>
      <c r="V87" s="53" t="s">
        <v>384</v>
      </c>
      <c r="W87" s="53" t="s">
        <v>385</v>
      </c>
      <c r="X87" s="622"/>
      <c r="Y87" s="343"/>
      <c r="Z87" s="343"/>
      <c r="AA87" s="343"/>
      <c r="AB87" s="343"/>
      <c r="AC87" s="343"/>
      <c r="AD87" s="54" t="s">
        <v>386</v>
      </c>
    </row>
    <row r="88" spans="1:30" s="1" customFormat="1" ht="157.5" hidden="1" customHeight="1" thickBot="1" x14ac:dyDescent="0.25">
      <c r="A88" s="15" t="s">
        <v>371</v>
      </c>
      <c r="B88" s="308" t="s">
        <v>372</v>
      </c>
      <c r="C88" s="30" t="s">
        <v>373</v>
      </c>
      <c r="D88" s="31" t="s">
        <v>374</v>
      </c>
      <c r="E88" s="30" t="s">
        <v>375</v>
      </c>
      <c r="F88" s="31" t="s">
        <v>376</v>
      </c>
      <c r="G88" s="18">
        <v>2012630010247</v>
      </c>
      <c r="H88" s="563" t="s">
        <v>377</v>
      </c>
      <c r="I88" s="33" t="s">
        <v>378</v>
      </c>
      <c r="J88" s="537" t="s">
        <v>420</v>
      </c>
      <c r="K88" s="541">
        <v>10</v>
      </c>
      <c r="L88" s="541">
        <v>3</v>
      </c>
      <c r="M88" s="541"/>
      <c r="N88" s="541"/>
      <c r="O88" s="537" t="s">
        <v>425</v>
      </c>
      <c r="P88" s="541" t="s">
        <v>382</v>
      </c>
      <c r="Q88" s="538" t="s">
        <v>426</v>
      </c>
      <c r="R88" s="542">
        <v>0</v>
      </c>
      <c r="S88" s="542">
        <v>2</v>
      </c>
      <c r="T88" s="542"/>
      <c r="U88" s="542"/>
      <c r="V88" s="53" t="s">
        <v>384</v>
      </c>
      <c r="W88" s="53" t="s">
        <v>385</v>
      </c>
      <c r="X88" s="623"/>
      <c r="Y88" s="343"/>
      <c r="Z88" s="343"/>
      <c r="AA88" s="343"/>
      <c r="AB88" s="343"/>
      <c r="AC88" s="343"/>
      <c r="AD88" s="54" t="s">
        <v>386</v>
      </c>
    </row>
    <row r="89" spans="1:30" s="1" customFormat="1" ht="125.25" hidden="1" customHeight="1" thickBot="1" x14ac:dyDescent="0.25">
      <c r="A89" s="15" t="s">
        <v>371</v>
      </c>
      <c r="B89" s="308" t="s">
        <v>372</v>
      </c>
      <c r="C89" s="51" t="s">
        <v>373</v>
      </c>
      <c r="D89" s="52" t="s">
        <v>427</v>
      </c>
      <c r="E89" s="51" t="s">
        <v>428</v>
      </c>
      <c r="F89" s="52" t="s">
        <v>429</v>
      </c>
      <c r="G89" s="129">
        <v>2012630010248</v>
      </c>
      <c r="H89" s="115" t="s">
        <v>430</v>
      </c>
      <c r="I89" s="53" t="s">
        <v>431</v>
      </c>
      <c r="J89" s="40" t="s">
        <v>432</v>
      </c>
      <c r="K89" s="543">
        <v>0</v>
      </c>
      <c r="L89" s="543">
        <v>1</v>
      </c>
      <c r="M89" s="543"/>
      <c r="N89" s="543"/>
      <c r="O89" s="539" t="s">
        <v>433</v>
      </c>
      <c r="P89" s="543" t="s">
        <v>434</v>
      </c>
      <c r="Q89" s="539" t="s">
        <v>435</v>
      </c>
      <c r="R89" s="543">
        <v>0</v>
      </c>
      <c r="S89" s="543">
        <v>1</v>
      </c>
      <c r="T89" s="542"/>
      <c r="U89" s="542"/>
      <c r="V89" s="53" t="s">
        <v>436</v>
      </c>
      <c r="W89" s="53" t="s">
        <v>385</v>
      </c>
      <c r="X89" s="621">
        <v>180000000</v>
      </c>
      <c r="Y89" s="342"/>
      <c r="Z89" s="342"/>
      <c r="AA89" s="342"/>
      <c r="AB89" s="342"/>
      <c r="AC89" s="342"/>
      <c r="AD89" s="54" t="s">
        <v>437</v>
      </c>
    </row>
    <row r="90" spans="1:30" s="1" customFormat="1" ht="125.25" hidden="1" customHeight="1" thickBot="1" x14ac:dyDescent="0.25">
      <c r="A90" s="15" t="s">
        <v>371</v>
      </c>
      <c r="B90" s="308" t="s">
        <v>372</v>
      </c>
      <c r="C90" s="114" t="s">
        <v>373</v>
      </c>
      <c r="D90" s="52" t="s">
        <v>427</v>
      </c>
      <c r="E90" s="51" t="s">
        <v>428</v>
      </c>
      <c r="F90" s="52" t="s">
        <v>429</v>
      </c>
      <c r="G90" s="129">
        <v>2012630010248</v>
      </c>
      <c r="H90" s="115" t="s">
        <v>438</v>
      </c>
      <c r="I90" s="53" t="s">
        <v>431</v>
      </c>
      <c r="J90" s="40" t="s">
        <v>432</v>
      </c>
      <c r="K90" s="39">
        <v>0</v>
      </c>
      <c r="L90" s="39">
        <v>1</v>
      </c>
      <c r="M90" s="543"/>
      <c r="N90" s="543"/>
      <c r="O90" s="539" t="s">
        <v>439</v>
      </c>
      <c r="P90" s="39" t="s">
        <v>434</v>
      </c>
      <c r="Q90" s="539" t="s">
        <v>440</v>
      </c>
      <c r="R90" s="543">
        <v>0</v>
      </c>
      <c r="S90" s="543">
        <v>1</v>
      </c>
      <c r="T90" s="542"/>
      <c r="U90" s="542"/>
      <c r="V90" s="53" t="s">
        <v>436</v>
      </c>
      <c r="W90" s="53" t="s">
        <v>385</v>
      </c>
      <c r="X90" s="622"/>
      <c r="Y90" s="343"/>
      <c r="Z90" s="343"/>
      <c r="AA90" s="343"/>
      <c r="AB90" s="343"/>
      <c r="AC90" s="343"/>
      <c r="AD90" s="54" t="s">
        <v>437</v>
      </c>
    </row>
    <row r="91" spans="1:30" s="1" customFormat="1" ht="125.25" hidden="1" customHeight="1" thickBot="1" x14ac:dyDescent="0.25">
      <c r="A91" s="15" t="s">
        <v>371</v>
      </c>
      <c r="B91" s="308" t="s">
        <v>372</v>
      </c>
      <c r="C91" s="114" t="s">
        <v>373</v>
      </c>
      <c r="D91" s="52" t="s">
        <v>427</v>
      </c>
      <c r="E91" s="51" t="s">
        <v>428</v>
      </c>
      <c r="F91" s="52" t="s">
        <v>429</v>
      </c>
      <c r="G91" s="129">
        <v>2012630010248</v>
      </c>
      <c r="H91" s="115" t="s">
        <v>438</v>
      </c>
      <c r="I91" s="53" t="s">
        <v>431</v>
      </c>
      <c r="J91" s="40" t="s">
        <v>432</v>
      </c>
      <c r="K91" s="39">
        <v>0</v>
      </c>
      <c r="L91" s="39">
        <v>1</v>
      </c>
      <c r="M91" s="543"/>
      <c r="N91" s="543"/>
      <c r="O91" s="539" t="s">
        <v>441</v>
      </c>
      <c r="P91" s="39" t="s">
        <v>434</v>
      </c>
      <c r="Q91" s="539" t="s">
        <v>442</v>
      </c>
      <c r="R91" s="543">
        <v>0</v>
      </c>
      <c r="S91" s="543">
        <v>1</v>
      </c>
      <c r="T91" s="542"/>
      <c r="U91" s="542"/>
      <c r="V91" s="53" t="s">
        <v>436</v>
      </c>
      <c r="W91" s="53" t="s">
        <v>385</v>
      </c>
      <c r="X91" s="622"/>
      <c r="Y91" s="343"/>
      <c r="Z91" s="343"/>
      <c r="AA91" s="343"/>
      <c r="AB91" s="343"/>
      <c r="AC91" s="343"/>
      <c r="AD91" s="54" t="s">
        <v>437</v>
      </c>
    </row>
    <row r="92" spans="1:30" s="1" customFormat="1" ht="125.25" hidden="1" customHeight="1" thickBot="1" x14ac:dyDescent="0.25">
      <c r="A92" s="15" t="s">
        <v>371</v>
      </c>
      <c r="B92" s="308" t="s">
        <v>372</v>
      </c>
      <c r="C92" s="114" t="s">
        <v>373</v>
      </c>
      <c r="D92" s="52" t="s">
        <v>427</v>
      </c>
      <c r="E92" s="51" t="s">
        <v>428</v>
      </c>
      <c r="F92" s="52" t="s">
        <v>429</v>
      </c>
      <c r="G92" s="129">
        <v>2012630010248</v>
      </c>
      <c r="H92" s="115" t="s">
        <v>438</v>
      </c>
      <c r="I92" s="53" t="s">
        <v>431</v>
      </c>
      <c r="J92" s="40" t="s">
        <v>432</v>
      </c>
      <c r="K92" s="39">
        <v>0</v>
      </c>
      <c r="L92" s="39">
        <v>1</v>
      </c>
      <c r="M92" s="543"/>
      <c r="N92" s="543"/>
      <c r="O92" s="539" t="s">
        <v>443</v>
      </c>
      <c r="P92" s="39" t="s">
        <v>434</v>
      </c>
      <c r="Q92" s="539" t="s">
        <v>444</v>
      </c>
      <c r="R92" s="543">
        <v>0</v>
      </c>
      <c r="S92" s="543">
        <v>1</v>
      </c>
      <c r="T92" s="542"/>
      <c r="U92" s="542"/>
      <c r="V92" s="53" t="s">
        <v>436</v>
      </c>
      <c r="W92" s="53" t="s">
        <v>385</v>
      </c>
      <c r="X92" s="622"/>
      <c r="Y92" s="343"/>
      <c r="Z92" s="343"/>
      <c r="AA92" s="343"/>
      <c r="AB92" s="343"/>
      <c r="AC92" s="343"/>
      <c r="AD92" s="54" t="s">
        <v>437</v>
      </c>
    </row>
    <row r="93" spans="1:30" s="1" customFormat="1" ht="126.75" hidden="1" customHeight="1" thickBot="1" x14ac:dyDescent="0.25">
      <c r="A93" s="15" t="s">
        <v>371</v>
      </c>
      <c r="B93" s="308" t="s">
        <v>372</v>
      </c>
      <c r="C93" s="51" t="s">
        <v>373</v>
      </c>
      <c r="D93" s="52" t="s">
        <v>427</v>
      </c>
      <c r="E93" s="51" t="s">
        <v>428</v>
      </c>
      <c r="F93" s="52" t="s">
        <v>429</v>
      </c>
      <c r="G93" s="129">
        <v>2012630010248</v>
      </c>
      <c r="H93" s="115" t="s">
        <v>438</v>
      </c>
      <c r="I93" s="53" t="s">
        <v>431</v>
      </c>
      <c r="J93" s="19" t="s">
        <v>445</v>
      </c>
      <c r="K93" s="563">
        <v>0</v>
      </c>
      <c r="L93" s="563">
        <v>1</v>
      </c>
      <c r="M93" s="563"/>
      <c r="N93" s="563"/>
      <c r="O93" s="19" t="s">
        <v>446</v>
      </c>
      <c r="P93" s="563" t="s">
        <v>434</v>
      </c>
      <c r="Q93" s="19" t="s">
        <v>447</v>
      </c>
      <c r="R93" s="563">
        <v>0</v>
      </c>
      <c r="S93" s="563">
        <v>1</v>
      </c>
      <c r="T93" s="542"/>
      <c r="U93" s="542"/>
      <c r="V93" s="53" t="s">
        <v>436</v>
      </c>
      <c r="W93" s="53" t="s">
        <v>385</v>
      </c>
      <c r="X93" s="622"/>
      <c r="Y93" s="343"/>
      <c r="Z93" s="343"/>
      <c r="AA93" s="343"/>
      <c r="AB93" s="343"/>
      <c r="AC93" s="343"/>
      <c r="AD93" s="54" t="s">
        <v>437</v>
      </c>
    </row>
    <row r="94" spans="1:30" s="1" customFormat="1" ht="126.75" hidden="1" customHeight="1" thickBot="1" x14ac:dyDescent="0.25">
      <c r="A94" s="15" t="s">
        <v>371</v>
      </c>
      <c r="B94" s="308" t="s">
        <v>372</v>
      </c>
      <c r="C94" s="51" t="s">
        <v>373</v>
      </c>
      <c r="D94" s="52" t="s">
        <v>427</v>
      </c>
      <c r="E94" s="51" t="s">
        <v>428</v>
      </c>
      <c r="F94" s="52" t="s">
        <v>429</v>
      </c>
      <c r="G94" s="129">
        <v>2012630010248</v>
      </c>
      <c r="H94" s="115" t="s">
        <v>438</v>
      </c>
      <c r="I94" s="53" t="s">
        <v>431</v>
      </c>
      <c r="J94" s="19" t="s">
        <v>445</v>
      </c>
      <c r="K94" s="563">
        <v>0</v>
      </c>
      <c r="L94" s="563">
        <v>1</v>
      </c>
      <c r="M94" s="563"/>
      <c r="N94" s="563"/>
      <c r="O94" s="19" t="s">
        <v>448</v>
      </c>
      <c r="P94" s="563" t="s">
        <v>434</v>
      </c>
      <c r="Q94" s="19" t="s">
        <v>449</v>
      </c>
      <c r="R94" s="563">
        <v>0</v>
      </c>
      <c r="S94" s="563">
        <v>1</v>
      </c>
      <c r="T94" s="542"/>
      <c r="U94" s="542"/>
      <c r="V94" s="53" t="s">
        <v>436</v>
      </c>
      <c r="W94" s="53" t="s">
        <v>385</v>
      </c>
      <c r="X94" s="622"/>
      <c r="Y94" s="343"/>
      <c r="Z94" s="343"/>
      <c r="AA94" s="343"/>
      <c r="AB94" s="343"/>
      <c r="AC94" s="343"/>
      <c r="AD94" s="54" t="s">
        <v>437</v>
      </c>
    </row>
    <row r="95" spans="1:30" s="1" customFormat="1" ht="126.75" hidden="1" customHeight="1" thickBot="1" x14ac:dyDescent="0.25">
      <c r="A95" s="15" t="s">
        <v>371</v>
      </c>
      <c r="B95" s="308" t="s">
        <v>372</v>
      </c>
      <c r="C95" s="51" t="s">
        <v>373</v>
      </c>
      <c r="D95" s="52" t="s">
        <v>427</v>
      </c>
      <c r="E95" s="51" t="s">
        <v>428</v>
      </c>
      <c r="F95" s="52" t="s">
        <v>429</v>
      </c>
      <c r="G95" s="129">
        <v>2012630010248</v>
      </c>
      <c r="H95" s="115" t="s">
        <v>438</v>
      </c>
      <c r="I95" s="53" t="s">
        <v>431</v>
      </c>
      <c r="J95" s="19" t="s">
        <v>445</v>
      </c>
      <c r="K95" s="563">
        <v>0</v>
      </c>
      <c r="L95" s="563">
        <v>1</v>
      </c>
      <c r="M95" s="563"/>
      <c r="N95" s="563"/>
      <c r="O95" s="19" t="s">
        <v>450</v>
      </c>
      <c r="P95" s="563" t="s">
        <v>434</v>
      </c>
      <c r="Q95" s="19" t="s">
        <v>451</v>
      </c>
      <c r="R95" s="563">
        <v>0</v>
      </c>
      <c r="S95" s="563">
        <v>1</v>
      </c>
      <c r="T95" s="542"/>
      <c r="U95" s="542"/>
      <c r="V95" s="53" t="s">
        <v>436</v>
      </c>
      <c r="W95" s="53" t="s">
        <v>385</v>
      </c>
      <c r="X95" s="622"/>
      <c r="Y95" s="343"/>
      <c r="Z95" s="343"/>
      <c r="AA95" s="343"/>
      <c r="AB95" s="343"/>
      <c r="AC95" s="343"/>
      <c r="AD95" s="54" t="s">
        <v>437</v>
      </c>
    </row>
    <row r="96" spans="1:30" s="1" customFormat="1" ht="126.75" hidden="1" customHeight="1" thickBot="1" x14ac:dyDescent="0.25">
      <c r="A96" s="15" t="s">
        <v>371</v>
      </c>
      <c r="B96" s="308" t="s">
        <v>372</v>
      </c>
      <c r="C96" s="51" t="s">
        <v>373</v>
      </c>
      <c r="D96" s="52" t="s">
        <v>427</v>
      </c>
      <c r="E96" s="51" t="s">
        <v>428</v>
      </c>
      <c r="F96" s="52" t="s">
        <v>429</v>
      </c>
      <c r="G96" s="129">
        <v>2012630010248</v>
      </c>
      <c r="H96" s="115" t="s">
        <v>438</v>
      </c>
      <c r="I96" s="53" t="s">
        <v>431</v>
      </c>
      <c r="J96" s="19" t="s">
        <v>445</v>
      </c>
      <c r="K96" s="563">
        <v>0</v>
      </c>
      <c r="L96" s="563">
        <v>1</v>
      </c>
      <c r="M96" s="563"/>
      <c r="N96" s="563"/>
      <c r="O96" s="19" t="s">
        <v>452</v>
      </c>
      <c r="P96" s="563" t="s">
        <v>434</v>
      </c>
      <c r="Q96" s="19" t="s">
        <v>453</v>
      </c>
      <c r="R96" s="563">
        <v>0</v>
      </c>
      <c r="S96" s="563">
        <v>1</v>
      </c>
      <c r="T96" s="542"/>
      <c r="U96" s="542"/>
      <c r="V96" s="53" t="s">
        <v>436</v>
      </c>
      <c r="W96" s="53" t="s">
        <v>385</v>
      </c>
      <c r="X96" s="622"/>
      <c r="Y96" s="343"/>
      <c r="Z96" s="343"/>
      <c r="AA96" s="343"/>
      <c r="AB96" s="343"/>
      <c r="AC96" s="343"/>
      <c r="AD96" s="54" t="s">
        <v>437</v>
      </c>
    </row>
    <row r="97" spans="1:30" s="1" customFormat="1" ht="114.75" hidden="1" customHeight="1" thickBot="1" x14ac:dyDescent="0.25">
      <c r="A97" s="15" t="s">
        <v>371</v>
      </c>
      <c r="B97" s="308" t="s">
        <v>372</v>
      </c>
      <c r="C97" s="51" t="s">
        <v>373</v>
      </c>
      <c r="D97" s="52" t="s">
        <v>427</v>
      </c>
      <c r="E97" s="51" t="s">
        <v>428</v>
      </c>
      <c r="F97" s="52" t="s">
        <v>429</v>
      </c>
      <c r="G97" s="129">
        <v>2012630010248</v>
      </c>
      <c r="H97" s="115" t="s">
        <v>438</v>
      </c>
      <c r="I97" s="53" t="s">
        <v>431</v>
      </c>
      <c r="J97" s="19" t="s">
        <v>454</v>
      </c>
      <c r="K97" s="563">
        <v>0</v>
      </c>
      <c r="L97" s="563">
        <v>1</v>
      </c>
      <c r="M97" s="563"/>
      <c r="N97" s="563"/>
      <c r="O97" s="19" t="s">
        <v>455</v>
      </c>
      <c r="P97" s="563" t="s">
        <v>434</v>
      </c>
      <c r="Q97" s="19" t="s">
        <v>456</v>
      </c>
      <c r="R97" s="563">
        <v>0</v>
      </c>
      <c r="S97" s="563">
        <v>1</v>
      </c>
      <c r="T97" s="542"/>
      <c r="U97" s="542"/>
      <c r="V97" s="53" t="s">
        <v>436</v>
      </c>
      <c r="W97" s="53" t="s">
        <v>385</v>
      </c>
      <c r="X97" s="622"/>
      <c r="Y97" s="343"/>
      <c r="Z97" s="343"/>
      <c r="AA97" s="343"/>
      <c r="AB97" s="343"/>
      <c r="AC97" s="343"/>
      <c r="AD97" s="54" t="s">
        <v>437</v>
      </c>
    </row>
    <row r="98" spans="1:30" s="1" customFormat="1" ht="114.75" hidden="1" customHeight="1" thickBot="1" x14ac:dyDescent="0.25">
      <c r="A98" s="15" t="s">
        <v>371</v>
      </c>
      <c r="B98" s="308" t="s">
        <v>372</v>
      </c>
      <c r="C98" s="51" t="s">
        <v>373</v>
      </c>
      <c r="D98" s="52" t="s">
        <v>427</v>
      </c>
      <c r="E98" s="51" t="s">
        <v>428</v>
      </c>
      <c r="F98" s="52" t="s">
        <v>429</v>
      </c>
      <c r="G98" s="129">
        <v>2012630010248</v>
      </c>
      <c r="H98" s="115" t="s">
        <v>438</v>
      </c>
      <c r="I98" s="53" t="s">
        <v>431</v>
      </c>
      <c r="J98" s="19" t="s">
        <v>454</v>
      </c>
      <c r="K98" s="563">
        <v>0</v>
      </c>
      <c r="L98" s="563">
        <v>1</v>
      </c>
      <c r="M98" s="563"/>
      <c r="N98" s="563"/>
      <c r="O98" s="19" t="s">
        <v>457</v>
      </c>
      <c r="P98" s="563" t="s">
        <v>434</v>
      </c>
      <c r="Q98" s="19" t="s">
        <v>458</v>
      </c>
      <c r="R98" s="563">
        <v>0</v>
      </c>
      <c r="S98" s="563">
        <v>1</v>
      </c>
      <c r="T98" s="542"/>
      <c r="U98" s="542"/>
      <c r="V98" s="53" t="s">
        <v>436</v>
      </c>
      <c r="W98" s="53" t="s">
        <v>385</v>
      </c>
      <c r="X98" s="622"/>
      <c r="Y98" s="343"/>
      <c r="Z98" s="343"/>
      <c r="AA98" s="343"/>
      <c r="AB98" s="343"/>
      <c r="AC98" s="343"/>
      <c r="AD98" s="54" t="s">
        <v>437</v>
      </c>
    </row>
    <row r="99" spans="1:30" s="1" customFormat="1" ht="114.75" hidden="1" customHeight="1" thickBot="1" x14ac:dyDescent="0.25">
      <c r="A99" s="15" t="s">
        <v>371</v>
      </c>
      <c r="B99" s="308" t="s">
        <v>372</v>
      </c>
      <c r="C99" s="51" t="s">
        <v>373</v>
      </c>
      <c r="D99" s="52" t="s">
        <v>427</v>
      </c>
      <c r="E99" s="51" t="s">
        <v>428</v>
      </c>
      <c r="F99" s="52" t="s">
        <v>429</v>
      </c>
      <c r="G99" s="129">
        <v>2012630010248</v>
      </c>
      <c r="H99" s="115" t="s">
        <v>438</v>
      </c>
      <c r="I99" s="53" t="s">
        <v>431</v>
      </c>
      <c r="J99" s="19" t="s">
        <v>454</v>
      </c>
      <c r="K99" s="563">
        <v>0</v>
      </c>
      <c r="L99" s="563">
        <v>1</v>
      </c>
      <c r="M99" s="563"/>
      <c r="N99" s="563"/>
      <c r="O99" s="19" t="s">
        <v>459</v>
      </c>
      <c r="P99" s="563" t="s">
        <v>434</v>
      </c>
      <c r="Q99" s="19" t="s">
        <v>460</v>
      </c>
      <c r="R99" s="563">
        <v>0</v>
      </c>
      <c r="S99" s="563">
        <v>1</v>
      </c>
      <c r="T99" s="542"/>
      <c r="U99" s="542"/>
      <c r="V99" s="53" t="s">
        <v>436</v>
      </c>
      <c r="W99" s="53" t="s">
        <v>385</v>
      </c>
      <c r="X99" s="622"/>
      <c r="Y99" s="343"/>
      <c r="Z99" s="343"/>
      <c r="AA99" s="343"/>
      <c r="AB99" s="343"/>
      <c r="AC99" s="343"/>
      <c r="AD99" s="54" t="s">
        <v>437</v>
      </c>
    </row>
    <row r="100" spans="1:30" s="1" customFormat="1" ht="143.25" hidden="1" customHeight="1" thickBot="1" x14ac:dyDescent="0.25">
      <c r="A100" s="15" t="s">
        <v>371</v>
      </c>
      <c r="B100" s="308" t="s">
        <v>372</v>
      </c>
      <c r="C100" s="51" t="s">
        <v>373</v>
      </c>
      <c r="D100" s="52" t="s">
        <v>427</v>
      </c>
      <c r="E100" s="51" t="s">
        <v>428</v>
      </c>
      <c r="F100" s="52" t="s">
        <v>429</v>
      </c>
      <c r="G100" s="129">
        <v>2012630010248</v>
      </c>
      <c r="H100" s="115" t="s">
        <v>438</v>
      </c>
      <c r="I100" s="53" t="s">
        <v>431</v>
      </c>
      <c r="J100" s="19" t="s">
        <v>461</v>
      </c>
      <c r="K100" s="563">
        <v>0</v>
      </c>
      <c r="L100" s="563">
        <v>1</v>
      </c>
      <c r="M100" s="563"/>
      <c r="N100" s="563"/>
      <c r="O100" s="19" t="s">
        <v>462</v>
      </c>
      <c r="P100" s="563" t="s">
        <v>434</v>
      </c>
      <c r="Q100" s="19" t="s">
        <v>463</v>
      </c>
      <c r="R100" s="563">
        <v>0</v>
      </c>
      <c r="S100" s="563">
        <v>1</v>
      </c>
      <c r="T100" s="542"/>
      <c r="U100" s="542"/>
      <c r="V100" s="53" t="s">
        <v>436</v>
      </c>
      <c r="W100" s="53" t="s">
        <v>385</v>
      </c>
      <c r="X100" s="622"/>
      <c r="Y100" s="343"/>
      <c r="Z100" s="343"/>
      <c r="AA100" s="343"/>
      <c r="AB100" s="343"/>
      <c r="AC100" s="343"/>
      <c r="AD100" s="54" t="s">
        <v>437</v>
      </c>
    </row>
    <row r="101" spans="1:30" s="1" customFormat="1" ht="143.25" hidden="1" customHeight="1" thickBot="1" x14ac:dyDescent="0.25">
      <c r="A101" s="15" t="s">
        <v>371</v>
      </c>
      <c r="B101" s="308" t="s">
        <v>372</v>
      </c>
      <c r="C101" s="51" t="s">
        <v>373</v>
      </c>
      <c r="D101" s="52" t="s">
        <v>427</v>
      </c>
      <c r="E101" s="51" t="s">
        <v>428</v>
      </c>
      <c r="F101" s="52" t="s">
        <v>429</v>
      </c>
      <c r="G101" s="129">
        <v>2012630010248</v>
      </c>
      <c r="H101" s="115" t="s">
        <v>438</v>
      </c>
      <c r="I101" s="53" t="s">
        <v>431</v>
      </c>
      <c r="J101" s="19" t="s">
        <v>461</v>
      </c>
      <c r="K101" s="563">
        <v>0</v>
      </c>
      <c r="L101" s="563">
        <v>1</v>
      </c>
      <c r="M101" s="541"/>
      <c r="N101" s="541"/>
      <c r="O101" s="537" t="s">
        <v>464</v>
      </c>
      <c r="P101" s="563" t="s">
        <v>434</v>
      </c>
      <c r="Q101" s="537" t="s">
        <v>465</v>
      </c>
      <c r="R101" s="541">
        <v>0</v>
      </c>
      <c r="S101" s="541">
        <v>1</v>
      </c>
      <c r="T101" s="542"/>
      <c r="U101" s="542"/>
      <c r="V101" s="53" t="s">
        <v>436</v>
      </c>
      <c r="W101" s="53" t="s">
        <v>385</v>
      </c>
      <c r="X101" s="622"/>
      <c r="Y101" s="343"/>
      <c r="Z101" s="343"/>
      <c r="AA101" s="343"/>
      <c r="AB101" s="343"/>
      <c r="AC101" s="343"/>
      <c r="AD101" s="54" t="s">
        <v>437</v>
      </c>
    </row>
    <row r="102" spans="1:30" s="1" customFormat="1" ht="143.25" hidden="1" customHeight="1" thickBot="1" x14ac:dyDescent="0.25">
      <c r="A102" s="15" t="s">
        <v>371</v>
      </c>
      <c r="B102" s="308" t="s">
        <v>372</v>
      </c>
      <c r="C102" s="51" t="s">
        <v>373</v>
      </c>
      <c r="D102" s="52" t="s">
        <v>427</v>
      </c>
      <c r="E102" s="51" t="s">
        <v>428</v>
      </c>
      <c r="F102" s="52" t="s">
        <v>429</v>
      </c>
      <c r="G102" s="129">
        <v>2012630010248</v>
      </c>
      <c r="H102" s="115" t="s">
        <v>438</v>
      </c>
      <c r="I102" s="53" t="s">
        <v>431</v>
      </c>
      <c r="J102" s="19" t="s">
        <v>461</v>
      </c>
      <c r="K102" s="563">
        <v>0</v>
      </c>
      <c r="L102" s="563">
        <v>1</v>
      </c>
      <c r="M102" s="541"/>
      <c r="N102" s="541"/>
      <c r="O102" s="537" t="s">
        <v>466</v>
      </c>
      <c r="P102" s="563" t="s">
        <v>434</v>
      </c>
      <c r="Q102" s="537" t="s">
        <v>467</v>
      </c>
      <c r="R102" s="541">
        <v>0</v>
      </c>
      <c r="S102" s="541">
        <v>1</v>
      </c>
      <c r="T102" s="542"/>
      <c r="U102" s="542"/>
      <c r="V102" s="53" t="s">
        <v>436</v>
      </c>
      <c r="W102" s="53" t="s">
        <v>385</v>
      </c>
      <c r="X102" s="622"/>
      <c r="Y102" s="343"/>
      <c r="Z102" s="343"/>
      <c r="AA102" s="343"/>
      <c r="AB102" s="343"/>
      <c r="AC102" s="343"/>
      <c r="AD102" s="54" t="s">
        <v>437</v>
      </c>
    </row>
    <row r="103" spans="1:30" s="1" customFormat="1" ht="136.5" hidden="1" customHeight="1" thickBot="1" x14ac:dyDescent="0.25">
      <c r="A103" s="15" t="s">
        <v>371</v>
      </c>
      <c r="B103" s="308" t="s">
        <v>372</v>
      </c>
      <c r="C103" s="51" t="s">
        <v>373</v>
      </c>
      <c r="D103" s="52" t="s">
        <v>427</v>
      </c>
      <c r="E103" s="51" t="s">
        <v>428</v>
      </c>
      <c r="F103" s="52" t="s">
        <v>429</v>
      </c>
      <c r="G103" s="129">
        <v>2012630010248</v>
      </c>
      <c r="H103" s="115" t="s">
        <v>438</v>
      </c>
      <c r="I103" s="53" t="s">
        <v>431</v>
      </c>
      <c r="J103" s="537" t="s">
        <v>468</v>
      </c>
      <c r="K103" s="541">
        <v>0</v>
      </c>
      <c r="L103" s="541">
        <v>1</v>
      </c>
      <c r="M103" s="541"/>
      <c r="N103" s="541"/>
      <c r="O103" s="537" t="s">
        <v>469</v>
      </c>
      <c r="P103" s="541" t="s">
        <v>434</v>
      </c>
      <c r="Q103" s="19" t="s">
        <v>470</v>
      </c>
      <c r="R103" s="563">
        <v>0</v>
      </c>
      <c r="S103" s="563">
        <v>1</v>
      </c>
      <c r="T103" s="542"/>
      <c r="U103" s="542"/>
      <c r="V103" s="53" t="s">
        <v>436</v>
      </c>
      <c r="W103" s="53" t="s">
        <v>385</v>
      </c>
      <c r="X103" s="622"/>
      <c r="Y103" s="343"/>
      <c r="Z103" s="343"/>
      <c r="AA103" s="343"/>
      <c r="AB103" s="343"/>
      <c r="AC103" s="343"/>
      <c r="AD103" s="54" t="s">
        <v>437</v>
      </c>
    </row>
    <row r="104" spans="1:30" s="1" customFormat="1" ht="136.5" hidden="1" customHeight="1" thickBot="1" x14ac:dyDescent="0.25">
      <c r="A104" s="15" t="s">
        <v>371</v>
      </c>
      <c r="B104" s="308" t="s">
        <v>372</v>
      </c>
      <c r="C104" s="51" t="s">
        <v>373</v>
      </c>
      <c r="D104" s="52" t="s">
        <v>427</v>
      </c>
      <c r="E104" s="51" t="s">
        <v>428</v>
      </c>
      <c r="F104" s="52" t="s">
        <v>429</v>
      </c>
      <c r="G104" s="129">
        <v>2012630010248</v>
      </c>
      <c r="H104" s="115" t="s">
        <v>438</v>
      </c>
      <c r="I104" s="53" t="s">
        <v>431</v>
      </c>
      <c r="J104" s="537" t="s">
        <v>468</v>
      </c>
      <c r="K104" s="541">
        <v>0</v>
      </c>
      <c r="L104" s="541">
        <v>1</v>
      </c>
      <c r="M104" s="541"/>
      <c r="N104" s="541"/>
      <c r="O104" s="537" t="s">
        <v>471</v>
      </c>
      <c r="P104" s="541" t="s">
        <v>434</v>
      </c>
      <c r="Q104" s="19" t="s">
        <v>472</v>
      </c>
      <c r="R104" s="563">
        <v>0</v>
      </c>
      <c r="S104" s="563">
        <v>1</v>
      </c>
      <c r="T104" s="542"/>
      <c r="U104" s="542"/>
      <c r="V104" s="53" t="s">
        <v>436</v>
      </c>
      <c r="W104" s="53" t="s">
        <v>385</v>
      </c>
      <c r="X104" s="622"/>
      <c r="Y104" s="343"/>
      <c r="Z104" s="343"/>
      <c r="AA104" s="343"/>
      <c r="AB104" s="343"/>
      <c r="AC104" s="343"/>
      <c r="AD104" s="54" t="s">
        <v>437</v>
      </c>
    </row>
    <row r="105" spans="1:30" s="1" customFormat="1" ht="136.5" hidden="1" customHeight="1" thickBot="1" x14ac:dyDescent="0.25">
      <c r="A105" s="15" t="s">
        <v>371</v>
      </c>
      <c r="B105" s="308" t="s">
        <v>372</v>
      </c>
      <c r="C105" s="51" t="s">
        <v>373</v>
      </c>
      <c r="D105" s="52" t="s">
        <v>427</v>
      </c>
      <c r="E105" s="51" t="s">
        <v>428</v>
      </c>
      <c r="F105" s="52" t="s">
        <v>429</v>
      </c>
      <c r="G105" s="129">
        <v>2012630010248</v>
      </c>
      <c r="H105" s="115" t="s">
        <v>438</v>
      </c>
      <c r="I105" s="53" t="s">
        <v>431</v>
      </c>
      <c r="J105" s="537" t="s">
        <v>468</v>
      </c>
      <c r="K105" s="541">
        <v>0</v>
      </c>
      <c r="L105" s="541">
        <v>1</v>
      </c>
      <c r="M105" s="541"/>
      <c r="N105" s="541"/>
      <c r="O105" s="537" t="s">
        <v>473</v>
      </c>
      <c r="P105" s="541" t="s">
        <v>434</v>
      </c>
      <c r="Q105" s="19" t="s">
        <v>474</v>
      </c>
      <c r="R105" s="563">
        <v>0</v>
      </c>
      <c r="S105" s="563">
        <v>1</v>
      </c>
      <c r="T105" s="542"/>
      <c r="U105" s="542"/>
      <c r="V105" s="53" t="s">
        <v>436</v>
      </c>
      <c r="W105" s="53" t="s">
        <v>385</v>
      </c>
      <c r="X105" s="622"/>
      <c r="Y105" s="343"/>
      <c r="Z105" s="343"/>
      <c r="AA105" s="343"/>
      <c r="AB105" s="343"/>
      <c r="AC105" s="343"/>
      <c r="AD105" s="54" t="s">
        <v>437</v>
      </c>
    </row>
    <row r="106" spans="1:30" s="1" customFormat="1" ht="136.5" hidden="1" customHeight="1" thickBot="1" x14ac:dyDescent="0.25">
      <c r="A106" s="15" t="s">
        <v>371</v>
      </c>
      <c r="B106" s="308" t="s">
        <v>372</v>
      </c>
      <c r="C106" s="51" t="s">
        <v>373</v>
      </c>
      <c r="D106" s="52" t="s">
        <v>427</v>
      </c>
      <c r="E106" s="51" t="s">
        <v>428</v>
      </c>
      <c r="F106" s="52" t="s">
        <v>429</v>
      </c>
      <c r="G106" s="129">
        <v>2012630010248</v>
      </c>
      <c r="H106" s="115" t="s">
        <v>438</v>
      </c>
      <c r="I106" s="53" t="s">
        <v>431</v>
      </c>
      <c r="J106" s="537" t="s">
        <v>468</v>
      </c>
      <c r="K106" s="541">
        <v>0</v>
      </c>
      <c r="L106" s="541">
        <v>1</v>
      </c>
      <c r="M106" s="541"/>
      <c r="N106" s="541"/>
      <c r="O106" s="537" t="s">
        <v>475</v>
      </c>
      <c r="P106" s="541" t="s">
        <v>434</v>
      </c>
      <c r="Q106" s="19" t="s">
        <v>472</v>
      </c>
      <c r="R106" s="563">
        <v>0</v>
      </c>
      <c r="S106" s="563">
        <v>1</v>
      </c>
      <c r="T106" s="542"/>
      <c r="U106" s="542"/>
      <c r="V106" s="53" t="s">
        <v>436</v>
      </c>
      <c r="W106" s="53" t="s">
        <v>385</v>
      </c>
      <c r="X106" s="622"/>
      <c r="Y106" s="343"/>
      <c r="Z106" s="343"/>
      <c r="AA106" s="343"/>
      <c r="AB106" s="343"/>
      <c r="AC106" s="343"/>
      <c r="AD106" s="54" t="s">
        <v>437</v>
      </c>
    </row>
    <row r="107" spans="1:30" s="1" customFormat="1" ht="136.5" hidden="1" customHeight="1" thickBot="1" x14ac:dyDescent="0.25">
      <c r="A107" s="15" t="s">
        <v>371</v>
      </c>
      <c r="B107" s="308" t="s">
        <v>372</v>
      </c>
      <c r="C107" s="51" t="s">
        <v>373</v>
      </c>
      <c r="D107" s="52" t="s">
        <v>427</v>
      </c>
      <c r="E107" s="51" t="s">
        <v>428</v>
      </c>
      <c r="F107" s="52" t="s">
        <v>429</v>
      </c>
      <c r="G107" s="129">
        <v>2012630010248</v>
      </c>
      <c r="H107" s="115" t="s">
        <v>438</v>
      </c>
      <c r="I107" s="53" t="s">
        <v>431</v>
      </c>
      <c r="J107" s="537" t="s">
        <v>468</v>
      </c>
      <c r="K107" s="541">
        <v>0</v>
      </c>
      <c r="L107" s="541">
        <v>1</v>
      </c>
      <c r="M107" s="541"/>
      <c r="N107" s="541"/>
      <c r="O107" s="537" t="s">
        <v>471</v>
      </c>
      <c r="P107" s="541" t="s">
        <v>434</v>
      </c>
      <c r="Q107" s="19" t="s">
        <v>472</v>
      </c>
      <c r="R107" s="563">
        <v>0</v>
      </c>
      <c r="S107" s="563">
        <v>1</v>
      </c>
      <c r="T107" s="542"/>
      <c r="U107" s="542"/>
      <c r="V107" s="53" t="s">
        <v>436</v>
      </c>
      <c r="W107" s="53" t="s">
        <v>385</v>
      </c>
      <c r="X107" s="622"/>
      <c r="Y107" s="343"/>
      <c r="Z107" s="343"/>
      <c r="AA107" s="343"/>
      <c r="AB107" s="343"/>
      <c r="AC107" s="343"/>
      <c r="AD107" s="54" t="s">
        <v>437</v>
      </c>
    </row>
    <row r="108" spans="1:30" s="1" customFormat="1" ht="136.5" hidden="1" customHeight="1" thickBot="1" x14ac:dyDescent="0.25">
      <c r="A108" s="15" t="s">
        <v>371</v>
      </c>
      <c r="B108" s="308" t="s">
        <v>372</v>
      </c>
      <c r="C108" s="51" t="s">
        <v>373</v>
      </c>
      <c r="D108" s="52" t="s">
        <v>427</v>
      </c>
      <c r="E108" s="51" t="s">
        <v>428</v>
      </c>
      <c r="F108" s="52" t="s">
        <v>429</v>
      </c>
      <c r="G108" s="129">
        <v>2012630010248</v>
      </c>
      <c r="H108" s="115" t="s">
        <v>438</v>
      </c>
      <c r="I108" s="53" t="s">
        <v>431</v>
      </c>
      <c r="J108" s="537" t="s">
        <v>468</v>
      </c>
      <c r="K108" s="541">
        <v>0</v>
      </c>
      <c r="L108" s="541">
        <v>1</v>
      </c>
      <c r="M108" s="541"/>
      <c r="N108" s="541"/>
      <c r="O108" s="537" t="s">
        <v>476</v>
      </c>
      <c r="P108" s="541" t="s">
        <v>434</v>
      </c>
      <c r="Q108" s="19" t="s">
        <v>472</v>
      </c>
      <c r="R108" s="563">
        <v>0</v>
      </c>
      <c r="S108" s="563">
        <v>1</v>
      </c>
      <c r="T108" s="542"/>
      <c r="U108" s="542"/>
      <c r="V108" s="53" t="s">
        <v>436</v>
      </c>
      <c r="W108" s="53" t="s">
        <v>385</v>
      </c>
      <c r="X108" s="622"/>
      <c r="Y108" s="343"/>
      <c r="Z108" s="343"/>
      <c r="AA108" s="343"/>
      <c r="AB108" s="343"/>
      <c r="AC108" s="343"/>
      <c r="AD108" s="54" t="s">
        <v>437</v>
      </c>
    </row>
    <row r="109" spans="1:30" s="1" customFormat="1" ht="136.5" hidden="1" customHeight="1" thickBot="1" x14ac:dyDescent="0.25">
      <c r="A109" s="15" t="s">
        <v>371</v>
      </c>
      <c r="B109" s="308" t="s">
        <v>372</v>
      </c>
      <c r="C109" s="51" t="s">
        <v>373</v>
      </c>
      <c r="D109" s="52" t="s">
        <v>427</v>
      </c>
      <c r="E109" s="51" t="s">
        <v>428</v>
      </c>
      <c r="F109" s="52" t="s">
        <v>429</v>
      </c>
      <c r="G109" s="129">
        <v>2012630010248</v>
      </c>
      <c r="H109" s="115" t="s">
        <v>438</v>
      </c>
      <c r="I109" s="53" t="s">
        <v>431</v>
      </c>
      <c r="J109" s="19" t="s">
        <v>468</v>
      </c>
      <c r="K109" s="563">
        <v>0</v>
      </c>
      <c r="L109" s="563">
        <v>1</v>
      </c>
      <c r="M109" s="563"/>
      <c r="N109" s="563"/>
      <c r="O109" s="19" t="s">
        <v>475</v>
      </c>
      <c r="P109" s="563" t="s">
        <v>434</v>
      </c>
      <c r="Q109" s="19" t="s">
        <v>477</v>
      </c>
      <c r="R109" s="563">
        <v>0</v>
      </c>
      <c r="S109" s="563">
        <v>1</v>
      </c>
      <c r="T109" s="542"/>
      <c r="U109" s="542"/>
      <c r="V109" s="53" t="s">
        <v>436</v>
      </c>
      <c r="W109" s="53" t="s">
        <v>385</v>
      </c>
      <c r="X109" s="622"/>
      <c r="Y109" s="343"/>
      <c r="Z109" s="343"/>
      <c r="AA109" s="343"/>
      <c r="AB109" s="343"/>
      <c r="AC109" s="343"/>
      <c r="AD109" s="54" t="s">
        <v>437</v>
      </c>
    </row>
    <row r="110" spans="1:30" s="1" customFormat="1" ht="136.5" hidden="1" customHeight="1" thickBot="1" x14ac:dyDescent="0.25">
      <c r="A110" s="15" t="s">
        <v>371</v>
      </c>
      <c r="B110" s="308" t="s">
        <v>372</v>
      </c>
      <c r="C110" s="51" t="s">
        <v>373</v>
      </c>
      <c r="D110" s="52" t="s">
        <v>427</v>
      </c>
      <c r="E110" s="51" t="s">
        <v>428</v>
      </c>
      <c r="F110" s="52" t="s">
        <v>429</v>
      </c>
      <c r="G110" s="129">
        <v>2012630010248</v>
      </c>
      <c r="H110" s="115" t="s">
        <v>438</v>
      </c>
      <c r="I110" s="53" t="s">
        <v>431</v>
      </c>
      <c r="J110" s="19" t="s">
        <v>468</v>
      </c>
      <c r="K110" s="563">
        <v>0</v>
      </c>
      <c r="L110" s="563">
        <v>1</v>
      </c>
      <c r="M110" s="563"/>
      <c r="N110" s="563"/>
      <c r="O110" s="19" t="s">
        <v>471</v>
      </c>
      <c r="P110" s="563" t="s">
        <v>434</v>
      </c>
      <c r="Q110" s="19" t="s">
        <v>477</v>
      </c>
      <c r="R110" s="563">
        <v>0</v>
      </c>
      <c r="S110" s="563">
        <v>1</v>
      </c>
      <c r="T110" s="542"/>
      <c r="U110" s="542"/>
      <c r="V110" s="53" t="s">
        <v>436</v>
      </c>
      <c r="W110" s="53" t="s">
        <v>385</v>
      </c>
      <c r="X110" s="622"/>
      <c r="Y110" s="343"/>
      <c r="Z110" s="343"/>
      <c r="AA110" s="343"/>
      <c r="AB110" s="343"/>
      <c r="AC110" s="343"/>
      <c r="AD110" s="54" t="s">
        <v>437</v>
      </c>
    </row>
    <row r="111" spans="1:30" s="1" customFormat="1" ht="136.5" hidden="1" customHeight="1" thickBot="1" x14ac:dyDescent="0.25">
      <c r="A111" s="15" t="s">
        <v>371</v>
      </c>
      <c r="B111" s="308" t="s">
        <v>372</v>
      </c>
      <c r="C111" s="51" t="s">
        <v>373</v>
      </c>
      <c r="D111" s="52" t="s">
        <v>427</v>
      </c>
      <c r="E111" s="51" t="s">
        <v>428</v>
      </c>
      <c r="F111" s="52" t="s">
        <v>429</v>
      </c>
      <c r="G111" s="129">
        <v>2012630010248</v>
      </c>
      <c r="H111" s="115" t="s">
        <v>438</v>
      </c>
      <c r="I111" s="53" t="s">
        <v>431</v>
      </c>
      <c r="J111" s="19" t="s">
        <v>468</v>
      </c>
      <c r="K111" s="563">
        <v>0</v>
      </c>
      <c r="L111" s="563">
        <v>1</v>
      </c>
      <c r="M111" s="563"/>
      <c r="N111" s="563"/>
      <c r="O111" s="19" t="s">
        <v>476</v>
      </c>
      <c r="P111" s="563" t="s">
        <v>434</v>
      </c>
      <c r="Q111" s="19" t="s">
        <v>477</v>
      </c>
      <c r="R111" s="563">
        <v>0</v>
      </c>
      <c r="S111" s="563">
        <v>1</v>
      </c>
      <c r="T111" s="542"/>
      <c r="U111" s="542"/>
      <c r="V111" s="53" t="s">
        <v>436</v>
      </c>
      <c r="W111" s="53" t="s">
        <v>385</v>
      </c>
      <c r="X111" s="623"/>
      <c r="Y111" s="343"/>
      <c r="Z111" s="343"/>
      <c r="AA111" s="343"/>
      <c r="AB111" s="343"/>
      <c r="AC111" s="343"/>
      <c r="AD111" s="54" t="s">
        <v>437</v>
      </c>
    </row>
    <row r="112" spans="1:30" s="1" customFormat="1" ht="192.75" hidden="1" customHeight="1" thickBot="1" x14ac:dyDescent="0.25">
      <c r="A112" s="15" t="s">
        <v>371</v>
      </c>
      <c r="B112" s="308" t="s">
        <v>372</v>
      </c>
      <c r="C112" s="51" t="s">
        <v>373</v>
      </c>
      <c r="D112" s="52" t="s">
        <v>427</v>
      </c>
      <c r="E112" s="51" t="s">
        <v>478</v>
      </c>
      <c r="F112" s="52" t="s">
        <v>479</v>
      </c>
      <c r="G112" s="129">
        <v>2012630010249</v>
      </c>
      <c r="H112" s="115" t="s">
        <v>480</v>
      </c>
      <c r="I112" s="53" t="s">
        <v>481</v>
      </c>
      <c r="J112" s="543" t="s">
        <v>482</v>
      </c>
      <c r="K112" s="543">
        <v>3</v>
      </c>
      <c r="L112" s="543">
        <v>6</v>
      </c>
      <c r="M112" s="543"/>
      <c r="N112" s="543"/>
      <c r="O112" s="539" t="s">
        <v>483</v>
      </c>
      <c r="P112" s="57">
        <v>41151</v>
      </c>
      <c r="Q112" s="539" t="s">
        <v>484</v>
      </c>
      <c r="R112" s="543">
        <v>0</v>
      </c>
      <c r="S112" s="543">
        <v>1</v>
      </c>
      <c r="T112" s="542"/>
      <c r="U112" s="542"/>
      <c r="V112" s="53" t="s">
        <v>485</v>
      </c>
      <c r="W112" s="53" t="s">
        <v>385</v>
      </c>
      <c r="X112" s="621">
        <v>15000000</v>
      </c>
      <c r="Y112" s="342"/>
      <c r="Z112" s="342"/>
      <c r="AA112" s="342"/>
      <c r="AB112" s="342"/>
      <c r="AC112" s="342"/>
      <c r="AD112" s="54" t="s">
        <v>486</v>
      </c>
    </row>
    <row r="113" spans="1:30" s="1" customFormat="1" ht="192.75" hidden="1" customHeight="1" thickBot="1" x14ac:dyDescent="0.25">
      <c r="A113" s="15" t="s">
        <v>371</v>
      </c>
      <c r="B113" s="308" t="s">
        <v>372</v>
      </c>
      <c r="C113" s="51" t="s">
        <v>373</v>
      </c>
      <c r="D113" s="52" t="s">
        <v>427</v>
      </c>
      <c r="E113" s="51" t="s">
        <v>478</v>
      </c>
      <c r="F113" s="52" t="s">
        <v>479</v>
      </c>
      <c r="G113" s="129">
        <v>2012630010249</v>
      </c>
      <c r="H113" s="115" t="s">
        <v>480</v>
      </c>
      <c r="I113" s="53" t="s">
        <v>481</v>
      </c>
      <c r="J113" s="39" t="s">
        <v>482</v>
      </c>
      <c r="K113" s="39">
        <v>3</v>
      </c>
      <c r="L113" s="39">
        <v>6</v>
      </c>
      <c r="M113" s="542"/>
      <c r="N113" s="542"/>
      <c r="O113" s="538" t="s">
        <v>487</v>
      </c>
      <c r="P113" s="43" t="s">
        <v>488</v>
      </c>
      <c r="Q113" s="538" t="s">
        <v>489</v>
      </c>
      <c r="R113" s="542">
        <v>3</v>
      </c>
      <c r="S113" s="542">
        <v>3</v>
      </c>
      <c r="T113" s="542"/>
      <c r="U113" s="542"/>
      <c r="V113" s="53" t="s">
        <v>485</v>
      </c>
      <c r="W113" s="53" t="s">
        <v>385</v>
      </c>
      <c r="X113" s="622"/>
      <c r="Y113" s="343"/>
      <c r="Z113" s="343"/>
      <c r="AA113" s="343"/>
      <c r="AB113" s="343"/>
      <c r="AC113" s="343"/>
      <c r="AD113" s="54" t="s">
        <v>486</v>
      </c>
    </row>
    <row r="114" spans="1:30" s="1" customFormat="1" ht="243.75" hidden="1" customHeight="1" x14ac:dyDescent="0.2">
      <c r="A114" s="15" t="s">
        <v>371</v>
      </c>
      <c r="B114" s="308" t="s">
        <v>372</v>
      </c>
      <c r="C114" s="51" t="s">
        <v>373</v>
      </c>
      <c r="D114" s="52" t="s">
        <v>427</v>
      </c>
      <c r="E114" s="51" t="s">
        <v>478</v>
      </c>
      <c r="F114" s="52" t="s">
        <v>479</v>
      </c>
      <c r="G114" s="129">
        <v>2012630010249</v>
      </c>
      <c r="H114" s="115" t="s">
        <v>480</v>
      </c>
      <c r="I114" s="53" t="s">
        <v>481</v>
      </c>
      <c r="J114" s="541" t="s">
        <v>490</v>
      </c>
      <c r="K114" s="541">
        <v>1</v>
      </c>
      <c r="L114" s="541">
        <v>1</v>
      </c>
      <c r="M114" s="541"/>
      <c r="N114" s="541"/>
      <c r="O114" s="537" t="s">
        <v>491</v>
      </c>
      <c r="P114" s="55">
        <v>41121</v>
      </c>
      <c r="Q114" s="537" t="s">
        <v>492</v>
      </c>
      <c r="R114" s="541">
        <v>0</v>
      </c>
      <c r="S114" s="541">
        <v>1</v>
      </c>
      <c r="T114" s="542"/>
      <c r="U114" s="542"/>
      <c r="V114" s="53" t="s">
        <v>485</v>
      </c>
      <c r="W114" s="53" t="s">
        <v>385</v>
      </c>
      <c r="X114" s="622"/>
      <c r="Y114" s="343"/>
      <c r="Z114" s="343"/>
      <c r="AA114" s="343"/>
      <c r="AB114" s="343"/>
      <c r="AC114" s="343"/>
      <c r="AD114" s="54" t="s">
        <v>486</v>
      </c>
    </row>
    <row r="115" spans="1:30" s="1" customFormat="1" ht="243.75" hidden="1" customHeight="1" x14ac:dyDescent="0.2">
      <c r="A115" s="15" t="s">
        <v>371</v>
      </c>
      <c r="B115" s="308" t="s">
        <v>372</v>
      </c>
      <c r="C115" s="30" t="s">
        <v>373</v>
      </c>
      <c r="D115" s="31" t="s">
        <v>427</v>
      </c>
      <c r="E115" s="30" t="s">
        <v>478</v>
      </c>
      <c r="F115" s="31" t="s">
        <v>479</v>
      </c>
      <c r="G115" s="18">
        <v>2012630010249</v>
      </c>
      <c r="H115" s="563" t="s">
        <v>480</v>
      </c>
      <c r="I115" s="32" t="s">
        <v>481</v>
      </c>
      <c r="J115" s="563" t="s">
        <v>490</v>
      </c>
      <c r="K115" s="563">
        <v>1</v>
      </c>
      <c r="L115" s="563">
        <v>1</v>
      </c>
      <c r="M115" s="563"/>
      <c r="N115" s="563"/>
      <c r="O115" s="19" t="s">
        <v>493</v>
      </c>
      <c r="P115" s="253" t="s">
        <v>494</v>
      </c>
      <c r="Q115" s="19" t="s">
        <v>495</v>
      </c>
      <c r="R115" s="563">
        <v>0</v>
      </c>
      <c r="S115" s="563">
        <v>1</v>
      </c>
      <c r="T115" s="563"/>
      <c r="U115" s="563"/>
      <c r="V115" s="32" t="s">
        <v>485</v>
      </c>
      <c r="W115" s="32" t="s">
        <v>385</v>
      </c>
      <c r="X115" s="622"/>
      <c r="Y115" s="547"/>
      <c r="Z115" s="547"/>
      <c r="AA115" s="547"/>
      <c r="AB115" s="547"/>
      <c r="AC115" s="547"/>
      <c r="AD115" s="32" t="s">
        <v>486</v>
      </c>
    </row>
    <row r="116" spans="1:30" s="1" customFormat="1" ht="243.75" hidden="1" customHeight="1" x14ac:dyDescent="0.2">
      <c r="A116" s="15" t="s">
        <v>371</v>
      </c>
      <c r="B116" s="308" t="s">
        <v>372</v>
      </c>
      <c r="C116" s="30" t="s">
        <v>373</v>
      </c>
      <c r="D116" s="31" t="s">
        <v>427</v>
      </c>
      <c r="E116" s="30" t="s">
        <v>478</v>
      </c>
      <c r="F116" s="31" t="s">
        <v>479</v>
      </c>
      <c r="G116" s="18">
        <v>2012630010249</v>
      </c>
      <c r="H116" s="563" t="s">
        <v>480</v>
      </c>
      <c r="I116" s="32" t="s">
        <v>481</v>
      </c>
      <c r="J116" s="563" t="s">
        <v>490</v>
      </c>
      <c r="K116" s="563">
        <v>1</v>
      </c>
      <c r="L116" s="563">
        <v>1</v>
      </c>
      <c r="M116" s="563"/>
      <c r="N116" s="563"/>
      <c r="O116" s="19" t="s">
        <v>496</v>
      </c>
      <c r="P116" s="55">
        <v>41274</v>
      </c>
      <c r="Q116" s="19" t="s">
        <v>497</v>
      </c>
      <c r="R116" s="563">
        <v>0</v>
      </c>
      <c r="S116" s="563">
        <v>1</v>
      </c>
      <c r="T116" s="563"/>
      <c r="U116" s="563"/>
      <c r="V116" s="32" t="s">
        <v>485</v>
      </c>
      <c r="W116" s="32" t="s">
        <v>385</v>
      </c>
      <c r="X116" s="622"/>
      <c r="Y116" s="547"/>
      <c r="Z116" s="547"/>
      <c r="AA116" s="547"/>
      <c r="AB116" s="547"/>
      <c r="AC116" s="547"/>
      <c r="AD116" s="32" t="s">
        <v>486</v>
      </c>
    </row>
    <row r="117" spans="1:30" s="1" customFormat="1" ht="243.75" hidden="1" customHeight="1" x14ac:dyDescent="0.2">
      <c r="A117" s="15" t="s">
        <v>371</v>
      </c>
      <c r="B117" s="308" t="s">
        <v>372</v>
      </c>
      <c r="C117" s="30" t="s">
        <v>373</v>
      </c>
      <c r="D117" s="31" t="s">
        <v>427</v>
      </c>
      <c r="E117" s="30" t="s">
        <v>478</v>
      </c>
      <c r="F117" s="31" t="s">
        <v>479</v>
      </c>
      <c r="G117" s="18">
        <v>2012630010249</v>
      </c>
      <c r="H117" s="563" t="s">
        <v>480</v>
      </c>
      <c r="I117" s="32" t="s">
        <v>481</v>
      </c>
      <c r="J117" s="563" t="s">
        <v>490</v>
      </c>
      <c r="K117" s="563">
        <v>1</v>
      </c>
      <c r="L117" s="563">
        <v>1</v>
      </c>
      <c r="M117" s="563"/>
      <c r="N117" s="563"/>
      <c r="O117" s="19" t="s">
        <v>498</v>
      </c>
      <c r="P117" s="55">
        <v>41274</v>
      </c>
      <c r="Q117" s="19" t="s">
        <v>499</v>
      </c>
      <c r="R117" s="563">
        <v>0</v>
      </c>
      <c r="S117" s="563">
        <v>1</v>
      </c>
      <c r="T117" s="563"/>
      <c r="U117" s="563"/>
      <c r="V117" s="32" t="s">
        <v>485</v>
      </c>
      <c r="W117" s="32" t="s">
        <v>385</v>
      </c>
      <c r="X117" s="624"/>
      <c r="Y117" s="548"/>
      <c r="Z117" s="548"/>
      <c r="AA117" s="548"/>
      <c r="AB117" s="548"/>
      <c r="AC117" s="548"/>
      <c r="AD117" s="32" t="s">
        <v>486</v>
      </c>
    </row>
    <row r="118" spans="1:30" s="1" customFormat="1" ht="209.25" hidden="1" customHeight="1" x14ac:dyDescent="0.2">
      <c r="A118" s="15" t="s">
        <v>371</v>
      </c>
      <c r="B118" s="308" t="s">
        <v>372</v>
      </c>
      <c r="C118" s="27" t="s">
        <v>500</v>
      </c>
      <c r="D118" s="28" t="s">
        <v>501</v>
      </c>
      <c r="E118" s="27" t="s">
        <v>502</v>
      </c>
      <c r="F118" s="28" t="s">
        <v>503</v>
      </c>
      <c r="G118" s="120">
        <v>2012630010250</v>
      </c>
      <c r="H118" s="541" t="s">
        <v>504</v>
      </c>
      <c r="I118" s="146" t="s">
        <v>505</v>
      </c>
      <c r="J118" s="147" t="s">
        <v>506</v>
      </c>
      <c r="K118" s="543">
        <v>0</v>
      </c>
      <c r="L118" s="543">
        <v>30</v>
      </c>
      <c r="M118" s="543"/>
      <c r="N118" s="543"/>
      <c r="O118" s="47" t="s">
        <v>507</v>
      </c>
      <c r="P118" s="563" t="s">
        <v>382</v>
      </c>
      <c r="Q118" s="47" t="s">
        <v>508</v>
      </c>
      <c r="R118" s="543">
        <v>0</v>
      </c>
      <c r="S118" s="543">
        <v>1</v>
      </c>
      <c r="T118" s="542"/>
      <c r="U118" s="542"/>
      <c r="V118" s="29" t="s">
        <v>509</v>
      </c>
      <c r="W118" s="29" t="s">
        <v>385</v>
      </c>
      <c r="X118" s="625">
        <v>5000000</v>
      </c>
      <c r="Y118" s="344"/>
      <c r="Z118" s="344"/>
      <c r="AA118" s="344"/>
      <c r="AB118" s="344"/>
      <c r="AC118" s="344"/>
      <c r="AD118" s="56" t="s">
        <v>386</v>
      </c>
    </row>
    <row r="119" spans="1:30" s="1" customFormat="1" ht="207.75" hidden="1" customHeight="1" x14ac:dyDescent="0.2">
      <c r="A119" s="15" t="s">
        <v>371</v>
      </c>
      <c r="B119" s="308" t="s">
        <v>372</v>
      </c>
      <c r="C119" s="27" t="s">
        <v>500</v>
      </c>
      <c r="D119" s="28" t="s">
        <v>501</v>
      </c>
      <c r="E119" s="27" t="s">
        <v>502</v>
      </c>
      <c r="F119" s="28" t="s">
        <v>503</v>
      </c>
      <c r="G119" s="120">
        <v>2012630010250</v>
      </c>
      <c r="H119" s="541" t="s">
        <v>504</v>
      </c>
      <c r="I119" s="146" t="s">
        <v>505</v>
      </c>
      <c r="J119" s="147" t="s">
        <v>506</v>
      </c>
      <c r="K119" s="543">
        <v>0</v>
      </c>
      <c r="L119" s="543">
        <v>30</v>
      </c>
      <c r="M119" s="543"/>
      <c r="N119" s="543"/>
      <c r="O119" s="47" t="s">
        <v>510</v>
      </c>
      <c r="P119" s="543" t="s">
        <v>382</v>
      </c>
      <c r="Q119" s="47" t="s">
        <v>511</v>
      </c>
      <c r="R119" s="543">
        <v>0</v>
      </c>
      <c r="S119" s="543">
        <v>1</v>
      </c>
      <c r="T119" s="542"/>
      <c r="U119" s="542"/>
      <c r="V119" s="29" t="s">
        <v>509</v>
      </c>
      <c r="W119" s="29" t="s">
        <v>385</v>
      </c>
      <c r="X119" s="622"/>
      <c r="Y119" s="343"/>
      <c r="Z119" s="343"/>
      <c r="AA119" s="343"/>
      <c r="AB119" s="343"/>
      <c r="AC119" s="343"/>
      <c r="AD119" s="56" t="s">
        <v>386</v>
      </c>
    </row>
    <row r="120" spans="1:30" s="1" customFormat="1" ht="226.5" hidden="1" customHeight="1" x14ac:dyDescent="0.2">
      <c r="A120" s="15" t="s">
        <v>371</v>
      </c>
      <c r="B120" s="308" t="s">
        <v>372</v>
      </c>
      <c r="C120" s="27" t="s">
        <v>500</v>
      </c>
      <c r="D120" s="28" t="s">
        <v>501</v>
      </c>
      <c r="E120" s="27" t="s">
        <v>502</v>
      </c>
      <c r="F120" s="28" t="s">
        <v>503</v>
      </c>
      <c r="G120" s="120">
        <v>2012630010250</v>
      </c>
      <c r="H120" s="541" t="s">
        <v>504</v>
      </c>
      <c r="I120" s="146" t="s">
        <v>505</v>
      </c>
      <c r="J120" s="147" t="s">
        <v>506</v>
      </c>
      <c r="K120" s="543">
        <v>0</v>
      </c>
      <c r="L120" s="543">
        <v>30</v>
      </c>
      <c r="M120" s="543"/>
      <c r="N120" s="543"/>
      <c r="O120" s="47" t="s">
        <v>512</v>
      </c>
      <c r="P120" s="543" t="s">
        <v>382</v>
      </c>
      <c r="Q120" s="47" t="s">
        <v>513</v>
      </c>
      <c r="R120" s="543">
        <v>0</v>
      </c>
      <c r="S120" s="543">
        <v>1</v>
      </c>
      <c r="T120" s="542"/>
      <c r="U120" s="542"/>
      <c r="V120" s="29" t="s">
        <v>509</v>
      </c>
      <c r="W120" s="29" t="s">
        <v>385</v>
      </c>
      <c r="X120" s="622"/>
      <c r="Y120" s="343"/>
      <c r="Z120" s="343"/>
      <c r="AA120" s="343"/>
      <c r="AB120" s="343"/>
      <c r="AC120" s="343"/>
      <c r="AD120" s="56" t="s">
        <v>386</v>
      </c>
    </row>
    <row r="121" spans="1:30" s="1" customFormat="1" ht="211.5" hidden="1" customHeight="1" x14ac:dyDescent="0.2">
      <c r="A121" s="15" t="s">
        <v>371</v>
      </c>
      <c r="B121" s="308" t="s">
        <v>372</v>
      </c>
      <c r="C121" s="27" t="s">
        <v>500</v>
      </c>
      <c r="D121" s="28" t="s">
        <v>501</v>
      </c>
      <c r="E121" s="27" t="s">
        <v>502</v>
      </c>
      <c r="F121" s="28" t="s">
        <v>503</v>
      </c>
      <c r="G121" s="120">
        <v>2012630010250</v>
      </c>
      <c r="H121" s="541" t="s">
        <v>504</v>
      </c>
      <c r="I121" s="146" t="s">
        <v>505</v>
      </c>
      <c r="J121" s="147" t="s">
        <v>506</v>
      </c>
      <c r="K121" s="543">
        <v>0</v>
      </c>
      <c r="L121" s="543">
        <v>30</v>
      </c>
      <c r="M121" s="543"/>
      <c r="N121" s="543"/>
      <c r="O121" s="47" t="s">
        <v>514</v>
      </c>
      <c r="P121" s="543" t="s">
        <v>382</v>
      </c>
      <c r="Q121" s="47" t="s">
        <v>515</v>
      </c>
      <c r="R121" s="543">
        <v>0</v>
      </c>
      <c r="S121" s="543">
        <v>1</v>
      </c>
      <c r="T121" s="542"/>
      <c r="U121" s="542"/>
      <c r="V121" s="29" t="s">
        <v>509</v>
      </c>
      <c r="W121" s="29" t="s">
        <v>385</v>
      </c>
      <c r="X121" s="622"/>
      <c r="Y121" s="343"/>
      <c r="Z121" s="343"/>
      <c r="AA121" s="343"/>
      <c r="AB121" s="343"/>
      <c r="AC121" s="343"/>
      <c r="AD121" s="56" t="s">
        <v>386</v>
      </c>
    </row>
    <row r="122" spans="1:30" s="1" customFormat="1" ht="203.25" hidden="1" customHeight="1" x14ac:dyDescent="0.2">
      <c r="A122" s="15" t="s">
        <v>371</v>
      </c>
      <c r="B122" s="308" t="s">
        <v>372</v>
      </c>
      <c r="C122" s="27" t="s">
        <v>500</v>
      </c>
      <c r="D122" s="28" t="s">
        <v>501</v>
      </c>
      <c r="E122" s="27" t="s">
        <v>502</v>
      </c>
      <c r="F122" s="28" t="s">
        <v>503</v>
      </c>
      <c r="G122" s="120">
        <v>2012630010250</v>
      </c>
      <c r="H122" s="541" t="s">
        <v>504</v>
      </c>
      <c r="I122" s="146" t="s">
        <v>505</v>
      </c>
      <c r="J122" s="148" t="s">
        <v>516</v>
      </c>
      <c r="K122" s="563">
        <v>0</v>
      </c>
      <c r="L122" s="563">
        <v>2</v>
      </c>
      <c r="M122" s="563"/>
      <c r="N122" s="563"/>
      <c r="O122" s="17" t="s">
        <v>517</v>
      </c>
      <c r="P122" s="563" t="s">
        <v>382</v>
      </c>
      <c r="Q122" s="17" t="s">
        <v>518</v>
      </c>
      <c r="R122" s="563">
        <v>0</v>
      </c>
      <c r="S122" s="563">
        <v>1</v>
      </c>
      <c r="T122" s="541"/>
      <c r="U122" s="541"/>
      <c r="V122" s="29" t="s">
        <v>509</v>
      </c>
      <c r="W122" s="29" t="s">
        <v>385</v>
      </c>
      <c r="X122" s="622"/>
      <c r="Y122" s="343"/>
      <c r="Z122" s="343"/>
      <c r="AA122" s="343"/>
      <c r="AB122" s="343"/>
      <c r="AC122" s="343"/>
      <c r="AD122" s="56" t="s">
        <v>386</v>
      </c>
    </row>
    <row r="123" spans="1:30" s="1" customFormat="1" ht="203.25" hidden="1" customHeight="1" x14ac:dyDescent="0.2">
      <c r="A123" s="15" t="s">
        <v>371</v>
      </c>
      <c r="B123" s="308" t="s">
        <v>372</v>
      </c>
      <c r="C123" s="27" t="s">
        <v>500</v>
      </c>
      <c r="D123" s="28" t="s">
        <v>501</v>
      </c>
      <c r="E123" s="27" t="s">
        <v>502</v>
      </c>
      <c r="F123" s="28" t="s">
        <v>503</v>
      </c>
      <c r="G123" s="120">
        <v>2012630010250</v>
      </c>
      <c r="H123" s="541" t="s">
        <v>504</v>
      </c>
      <c r="I123" s="146" t="s">
        <v>505</v>
      </c>
      <c r="J123" s="148" t="s">
        <v>516</v>
      </c>
      <c r="K123" s="563">
        <v>0</v>
      </c>
      <c r="L123" s="563">
        <v>2</v>
      </c>
      <c r="M123" s="563"/>
      <c r="N123" s="563"/>
      <c r="O123" s="17" t="s">
        <v>519</v>
      </c>
      <c r="P123" s="563" t="s">
        <v>382</v>
      </c>
      <c r="Q123" s="17" t="s">
        <v>508</v>
      </c>
      <c r="R123" s="563">
        <v>0</v>
      </c>
      <c r="S123" s="563">
        <v>1</v>
      </c>
      <c r="T123" s="541"/>
      <c r="U123" s="541"/>
      <c r="V123" s="29" t="s">
        <v>509</v>
      </c>
      <c r="W123" s="29" t="s">
        <v>385</v>
      </c>
      <c r="X123" s="622"/>
      <c r="Y123" s="343"/>
      <c r="Z123" s="343"/>
      <c r="AA123" s="343"/>
      <c r="AB123" s="343"/>
      <c r="AC123" s="343"/>
      <c r="AD123" s="56" t="s">
        <v>386</v>
      </c>
    </row>
    <row r="124" spans="1:30" s="1" customFormat="1" ht="203.25" hidden="1" customHeight="1" x14ac:dyDescent="0.2">
      <c r="A124" s="15" t="s">
        <v>371</v>
      </c>
      <c r="B124" s="308" t="s">
        <v>372</v>
      </c>
      <c r="C124" s="27" t="s">
        <v>500</v>
      </c>
      <c r="D124" s="28" t="s">
        <v>501</v>
      </c>
      <c r="E124" s="27" t="s">
        <v>502</v>
      </c>
      <c r="F124" s="28" t="s">
        <v>503</v>
      </c>
      <c r="G124" s="120">
        <v>2012630010250</v>
      </c>
      <c r="H124" s="541" t="s">
        <v>504</v>
      </c>
      <c r="I124" s="146" t="s">
        <v>505</v>
      </c>
      <c r="J124" s="148" t="s">
        <v>516</v>
      </c>
      <c r="K124" s="563">
        <v>0</v>
      </c>
      <c r="L124" s="563">
        <v>2</v>
      </c>
      <c r="M124" s="563"/>
      <c r="N124" s="563"/>
      <c r="O124" s="17" t="s">
        <v>520</v>
      </c>
      <c r="P124" s="563" t="s">
        <v>382</v>
      </c>
      <c r="Q124" s="17" t="s">
        <v>521</v>
      </c>
      <c r="R124" s="563">
        <v>0</v>
      </c>
      <c r="S124" s="563">
        <v>2</v>
      </c>
      <c r="T124" s="541"/>
      <c r="U124" s="541"/>
      <c r="V124" s="29" t="s">
        <v>509</v>
      </c>
      <c r="W124" s="29" t="s">
        <v>385</v>
      </c>
      <c r="X124" s="622"/>
      <c r="Y124" s="343"/>
      <c r="Z124" s="343"/>
      <c r="AA124" s="343"/>
      <c r="AB124" s="343"/>
      <c r="AC124" s="343"/>
      <c r="AD124" s="56" t="s">
        <v>386</v>
      </c>
    </row>
    <row r="125" spans="1:30" s="1" customFormat="1" ht="203.25" hidden="1" customHeight="1" x14ac:dyDescent="0.2">
      <c r="A125" s="15" t="s">
        <v>371</v>
      </c>
      <c r="B125" s="308" t="s">
        <v>372</v>
      </c>
      <c r="C125" s="27" t="s">
        <v>500</v>
      </c>
      <c r="D125" s="28" t="s">
        <v>501</v>
      </c>
      <c r="E125" s="27" t="s">
        <v>502</v>
      </c>
      <c r="F125" s="28" t="s">
        <v>503</v>
      </c>
      <c r="G125" s="120">
        <v>2012630010250</v>
      </c>
      <c r="H125" s="541" t="s">
        <v>504</v>
      </c>
      <c r="I125" s="146" t="s">
        <v>505</v>
      </c>
      <c r="J125" s="148" t="s">
        <v>516</v>
      </c>
      <c r="K125" s="563">
        <v>0</v>
      </c>
      <c r="L125" s="563">
        <v>2</v>
      </c>
      <c r="M125" s="563"/>
      <c r="N125" s="563"/>
      <c r="O125" s="17" t="s">
        <v>522</v>
      </c>
      <c r="P125" s="563" t="s">
        <v>382</v>
      </c>
      <c r="Q125" s="17" t="s">
        <v>523</v>
      </c>
      <c r="R125" s="563">
        <v>0</v>
      </c>
      <c r="S125" s="563">
        <v>1</v>
      </c>
      <c r="T125" s="541"/>
      <c r="U125" s="541"/>
      <c r="V125" s="29" t="s">
        <v>509</v>
      </c>
      <c r="W125" s="29" t="s">
        <v>385</v>
      </c>
      <c r="X125" s="622"/>
      <c r="Y125" s="343"/>
      <c r="Z125" s="343"/>
      <c r="AA125" s="343"/>
      <c r="AB125" s="343"/>
      <c r="AC125" s="343"/>
      <c r="AD125" s="56" t="s">
        <v>386</v>
      </c>
    </row>
    <row r="126" spans="1:30" s="1" customFormat="1" ht="214.5" hidden="1" customHeight="1" x14ac:dyDescent="0.2">
      <c r="A126" s="15" t="s">
        <v>371</v>
      </c>
      <c r="B126" s="308" t="s">
        <v>372</v>
      </c>
      <c r="C126" s="27" t="s">
        <v>500</v>
      </c>
      <c r="D126" s="28" t="s">
        <v>501</v>
      </c>
      <c r="E126" s="27" t="s">
        <v>502</v>
      </c>
      <c r="F126" s="28" t="s">
        <v>503</v>
      </c>
      <c r="G126" s="120">
        <v>2012630010250</v>
      </c>
      <c r="H126" s="541" t="s">
        <v>504</v>
      </c>
      <c r="I126" s="146" t="s">
        <v>505</v>
      </c>
      <c r="J126" s="148" t="s">
        <v>524</v>
      </c>
      <c r="K126" s="563">
        <v>0</v>
      </c>
      <c r="L126" s="563">
        <v>2</v>
      </c>
      <c r="M126" s="563"/>
      <c r="N126" s="563"/>
      <c r="O126" s="17" t="s">
        <v>525</v>
      </c>
      <c r="P126" s="563" t="s">
        <v>382</v>
      </c>
      <c r="Q126" s="17" t="s">
        <v>526</v>
      </c>
      <c r="R126" s="563">
        <v>0</v>
      </c>
      <c r="S126" s="563">
        <v>1</v>
      </c>
      <c r="T126" s="541"/>
      <c r="U126" s="541"/>
      <c r="V126" s="29" t="s">
        <v>509</v>
      </c>
      <c r="W126" s="29" t="s">
        <v>385</v>
      </c>
      <c r="X126" s="622"/>
      <c r="Y126" s="343"/>
      <c r="Z126" s="343"/>
      <c r="AA126" s="343"/>
      <c r="AB126" s="343"/>
      <c r="AC126" s="343"/>
      <c r="AD126" s="56" t="s">
        <v>386</v>
      </c>
    </row>
    <row r="127" spans="1:30" s="1" customFormat="1" ht="214.5" hidden="1" customHeight="1" x14ac:dyDescent="0.2">
      <c r="A127" s="15" t="s">
        <v>371</v>
      </c>
      <c r="B127" s="308" t="s">
        <v>372</v>
      </c>
      <c r="C127" s="27" t="s">
        <v>500</v>
      </c>
      <c r="D127" s="28" t="s">
        <v>501</v>
      </c>
      <c r="E127" s="27" t="s">
        <v>502</v>
      </c>
      <c r="F127" s="28" t="s">
        <v>503</v>
      </c>
      <c r="G127" s="120">
        <v>2012630010250</v>
      </c>
      <c r="H127" s="541" t="s">
        <v>504</v>
      </c>
      <c r="I127" s="146" t="s">
        <v>505</v>
      </c>
      <c r="J127" s="148" t="s">
        <v>524</v>
      </c>
      <c r="K127" s="563">
        <v>0</v>
      </c>
      <c r="L127" s="563">
        <v>2</v>
      </c>
      <c r="M127" s="563"/>
      <c r="N127" s="563"/>
      <c r="O127" s="17" t="s">
        <v>527</v>
      </c>
      <c r="P127" s="563" t="s">
        <v>382</v>
      </c>
      <c r="Q127" s="17" t="s">
        <v>528</v>
      </c>
      <c r="R127" s="563">
        <v>0</v>
      </c>
      <c r="S127" s="563">
        <v>1</v>
      </c>
      <c r="T127" s="541"/>
      <c r="U127" s="541"/>
      <c r="V127" s="29" t="s">
        <v>509</v>
      </c>
      <c r="W127" s="29" t="s">
        <v>385</v>
      </c>
      <c r="X127" s="622"/>
      <c r="Y127" s="343"/>
      <c r="Z127" s="343"/>
      <c r="AA127" s="343"/>
      <c r="AB127" s="343"/>
      <c r="AC127" s="343"/>
      <c r="AD127" s="56" t="s">
        <v>386</v>
      </c>
    </row>
    <row r="128" spans="1:30" s="1" customFormat="1" ht="214.5" hidden="1" customHeight="1" x14ac:dyDescent="0.2">
      <c r="A128" s="15" t="s">
        <v>371</v>
      </c>
      <c r="B128" s="308" t="s">
        <v>372</v>
      </c>
      <c r="C128" s="27" t="s">
        <v>500</v>
      </c>
      <c r="D128" s="28" t="s">
        <v>501</v>
      </c>
      <c r="E128" s="27" t="s">
        <v>502</v>
      </c>
      <c r="F128" s="28" t="s">
        <v>503</v>
      </c>
      <c r="G128" s="120">
        <v>2012630010250</v>
      </c>
      <c r="H128" s="541" t="s">
        <v>504</v>
      </c>
      <c r="I128" s="146" t="s">
        <v>505</v>
      </c>
      <c r="J128" s="148" t="s">
        <v>524</v>
      </c>
      <c r="K128" s="563">
        <v>0</v>
      </c>
      <c r="L128" s="563">
        <v>2</v>
      </c>
      <c r="M128" s="563"/>
      <c r="N128" s="563"/>
      <c r="O128" s="17" t="s">
        <v>529</v>
      </c>
      <c r="P128" s="563" t="s">
        <v>382</v>
      </c>
      <c r="Q128" s="17" t="s">
        <v>530</v>
      </c>
      <c r="R128" s="563">
        <v>0</v>
      </c>
      <c r="S128" s="563">
        <v>1</v>
      </c>
      <c r="T128" s="541"/>
      <c r="U128" s="541"/>
      <c r="V128" s="29" t="s">
        <v>509</v>
      </c>
      <c r="W128" s="29" t="s">
        <v>385</v>
      </c>
      <c r="X128" s="622"/>
      <c r="Y128" s="343"/>
      <c r="Z128" s="343"/>
      <c r="AA128" s="343"/>
      <c r="AB128" s="343"/>
      <c r="AC128" s="343"/>
      <c r="AD128" s="56" t="s">
        <v>386</v>
      </c>
    </row>
    <row r="129" spans="1:30" s="1" customFormat="1" ht="207.75" hidden="1" customHeight="1" x14ac:dyDescent="0.2">
      <c r="A129" s="15" t="s">
        <v>371</v>
      </c>
      <c r="B129" s="311" t="s">
        <v>531</v>
      </c>
      <c r="C129" s="27" t="s">
        <v>500</v>
      </c>
      <c r="D129" s="28" t="s">
        <v>501</v>
      </c>
      <c r="E129" s="27" t="s">
        <v>502</v>
      </c>
      <c r="F129" s="28" t="s">
        <v>503</v>
      </c>
      <c r="G129" s="120">
        <v>2012630010250</v>
      </c>
      <c r="H129" s="541" t="s">
        <v>504</v>
      </c>
      <c r="I129" s="146" t="s">
        <v>505</v>
      </c>
      <c r="J129" s="148" t="s">
        <v>532</v>
      </c>
      <c r="K129" s="563">
        <v>0</v>
      </c>
      <c r="L129" s="563">
        <v>2</v>
      </c>
      <c r="M129" s="563"/>
      <c r="N129" s="563"/>
      <c r="O129" s="17" t="s">
        <v>533</v>
      </c>
      <c r="P129" s="563" t="s">
        <v>382</v>
      </c>
      <c r="Q129" s="17" t="s">
        <v>534</v>
      </c>
      <c r="R129" s="563">
        <v>0</v>
      </c>
      <c r="S129" s="563">
        <v>1</v>
      </c>
      <c r="T129" s="541"/>
      <c r="U129" s="541"/>
      <c r="V129" s="29" t="s">
        <v>509</v>
      </c>
      <c r="W129" s="29" t="s">
        <v>385</v>
      </c>
      <c r="X129" s="622"/>
      <c r="Y129" s="343"/>
      <c r="Z129" s="343"/>
      <c r="AA129" s="343"/>
      <c r="AB129" s="343"/>
      <c r="AC129" s="343"/>
      <c r="AD129" s="56" t="s">
        <v>386</v>
      </c>
    </row>
    <row r="130" spans="1:30" s="1" customFormat="1" ht="207.75" hidden="1" customHeight="1" x14ac:dyDescent="0.2">
      <c r="A130" s="15" t="s">
        <v>371</v>
      </c>
      <c r="B130" s="308" t="s">
        <v>372</v>
      </c>
      <c r="C130" s="27" t="s">
        <v>500</v>
      </c>
      <c r="D130" s="28" t="s">
        <v>501</v>
      </c>
      <c r="E130" s="27" t="s">
        <v>502</v>
      </c>
      <c r="F130" s="28" t="s">
        <v>503</v>
      </c>
      <c r="G130" s="120">
        <v>2012630010250</v>
      </c>
      <c r="H130" s="541" t="s">
        <v>504</v>
      </c>
      <c r="I130" s="146" t="s">
        <v>505</v>
      </c>
      <c r="J130" s="148" t="s">
        <v>532</v>
      </c>
      <c r="K130" s="563">
        <v>0</v>
      </c>
      <c r="L130" s="563">
        <v>2</v>
      </c>
      <c r="M130" s="563"/>
      <c r="N130" s="563"/>
      <c r="O130" s="17" t="s">
        <v>535</v>
      </c>
      <c r="P130" s="563"/>
      <c r="Q130" s="17" t="s">
        <v>536</v>
      </c>
      <c r="R130" s="563">
        <v>0</v>
      </c>
      <c r="S130" s="563">
        <v>2</v>
      </c>
      <c r="T130" s="541"/>
      <c r="U130" s="541"/>
      <c r="V130" s="29" t="s">
        <v>509</v>
      </c>
      <c r="W130" s="29" t="s">
        <v>385</v>
      </c>
      <c r="X130" s="622"/>
      <c r="Y130" s="343"/>
      <c r="Z130" s="343"/>
      <c r="AA130" s="343"/>
      <c r="AB130" s="343"/>
      <c r="AC130" s="343"/>
      <c r="AD130" s="56" t="s">
        <v>386</v>
      </c>
    </row>
    <row r="131" spans="1:30" s="1" customFormat="1" ht="207.75" hidden="1" customHeight="1" x14ac:dyDescent="0.2">
      <c r="A131" s="15" t="s">
        <v>371</v>
      </c>
      <c r="B131" s="308" t="s">
        <v>372</v>
      </c>
      <c r="C131" s="27" t="s">
        <v>500</v>
      </c>
      <c r="D131" s="28" t="s">
        <v>501</v>
      </c>
      <c r="E131" s="27" t="s">
        <v>502</v>
      </c>
      <c r="F131" s="28" t="s">
        <v>503</v>
      </c>
      <c r="G131" s="120">
        <v>2012630010250</v>
      </c>
      <c r="H131" s="541" t="s">
        <v>504</v>
      </c>
      <c r="I131" s="146" t="s">
        <v>505</v>
      </c>
      <c r="J131" s="148" t="s">
        <v>537</v>
      </c>
      <c r="K131" s="563">
        <v>0</v>
      </c>
      <c r="L131" s="563">
        <v>5</v>
      </c>
      <c r="M131" s="563"/>
      <c r="N131" s="563"/>
      <c r="O131" s="17" t="s">
        <v>538</v>
      </c>
      <c r="P131" s="563" t="s">
        <v>382</v>
      </c>
      <c r="Q131" s="17" t="s">
        <v>538</v>
      </c>
      <c r="R131" s="563">
        <v>0</v>
      </c>
      <c r="S131" s="563">
        <v>5</v>
      </c>
      <c r="T131" s="541"/>
      <c r="U131" s="541"/>
      <c r="V131" s="29" t="s">
        <v>509</v>
      </c>
      <c r="W131" s="29" t="s">
        <v>385</v>
      </c>
      <c r="X131" s="622"/>
      <c r="Y131" s="343"/>
      <c r="Z131" s="343"/>
      <c r="AA131" s="343"/>
      <c r="AB131" s="343"/>
      <c r="AC131" s="343"/>
      <c r="AD131" s="56" t="s">
        <v>386</v>
      </c>
    </row>
    <row r="132" spans="1:30" s="1" customFormat="1" ht="207.75" hidden="1" customHeight="1" x14ac:dyDescent="0.2">
      <c r="A132" s="15" t="s">
        <v>371</v>
      </c>
      <c r="B132" s="308" t="s">
        <v>372</v>
      </c>
      <c r="C132" s="27" t="s">
        <v>500</v>
      </c>
      <c r="D132" s="28" t="s">
        <v>501</v>
      </c>
      <c r="E132" s="27" t="s">
        <v>502</v>
      </c>
      <c r="F132" s="28" t="s">
        <v>503</v>
      </c>
      <c r="G132" s="120">
        <v>2012630010250</v>
      </c>
      <c r="H132" s="541" t="s">
        <v>504</v>
      </c>
      <c r="I132" s="146" t="s">
        <v>505</v>
      </c>
      <c r="J132" s="148" t="s">
        <v>537</v>
      </c>
      <c r="K132" s="563">
        <v>0</v>
      </c>
      <c r="L132" s="563">
        <v>5</v>
      </c>
      <c r="M132" s="563"/>
      <c r="N132" s="563"/>
      <c r="O132" s="17" t="s">
        <v>539</v>
      </c>
      <c r="P132" s="563" t="s">
        <v>382</v>
      </c>
      <c r="Q132" s="17" t="s">
        <v>540</v>
      </c>
      <c r="R132" s="563">
        <v>0</v>
      </c>
      <c r="S132" s="563">
        <v>5</v>
      </c>
      <c r="T132" s="541"/>
      <c r="U132" s="541"/>
      <c r="V132" s="29" t="s">
        <v>509</v>
      </c>
      <c r="W132" s="29" t="s">
        <v>385</v>
      </c>
      <c r="X132" s="622"/>
      <c r="Y132" s="343"/>
      <c r="Z132" s="343"/>
      <c r="AA132" s="343"/>
      <c r="AB132" s="343"/>
      <c r="AC132" s="343"/>
      <c r="AD132" s="56" t="s">
        <v>386</v>
      </c>
    </row>
    <row r="133" spans="1:30" s="1" customFormat="1" ht="218.25" hidden="1" customHeight="1" x14ac:dyDescent="0.2">
      <c r="A133" s="15" t="s">
        <v>371</v>
      </c>
      <c r="B133" s="308" t="s">
        <v>372</v>
      </c>
      <c r="C133" s="27" t="s">
        <v>500</v>
      </c>
      <c r="D133" s="28" t="s">
        <v>501</v>
      </c>
      <c r="E133" s="27" t="s">
        <v>502</v>
      </c>
      <c r="F133" s="28" t="s">
        <v>503</v>
      </c>
      <c r="G133" s="120">
        <v>2012630010250</v>
      </c>
      <c r="H133" s="541" t="s">
        <v>504</v>
      </c>
      <c r="I133" s="146" t="s">
        <v>505</v>
      </c>
      <c r="J133" s="148" t="s">
        <v>541</v>
      </c>
      <c r="K133" s="563">
        <v>0</v>
      </c>
      <c r="L133" s="563">
        <v>10</v>
      </c>
      <c r="M133" s="563"/>
      <c r="N133" s="563"/>
      <c r="O133" s="17" t="s">
        <v>542</v>
      </c>
      <c r="P133" s="563" t="s">
        <v>382</v>
      </c>
      <c r="Q133" s="17" t="s">
        <v>543</v>
      </c>
      <c r="R133" s="563">
        <v>0</v>
      </c>
      <c r="S133" s="563">
        <v>1</v>
      </c>
      <c r="T133" s="541"/>
      <c r="U133" s="541"/>
      <c r="V133" s="29" t="s">
        <v>509</v>
      </c>
      <c r="W133" s="29" t="s">
        <v>385</v>
      </c>
      <c r="X133" s="622"/>
      <c r="Y133" s="343"/>
      <c r="Z133" s="343"/>
      <c r="AA133" s="343"/>
      <c r="AB133" s="343"/>
      <c r="AC133" s="343"/>
      <c r="AD133" s="56" t="s">
        <v>386</v>
      </c>
    </row>
    <row r="134" spans="1:30" s="1" customFormat="1" ht="210" hidden="1" customHeight="1" thickBot="1" x14ac:dyDescent="0.25">
      <c r="A134" s="15" t="s">
        <v>371</v>
      </c>
      <c r="B134" s="308" t="s">
        <v>372</v>
      </c>
      <c r="C134" s="27" t="s">
        <v>500</v>
      </c>
      <c r="D134" s="28" t="s">
        <v>501</v>
      </c>
      <c r="E134" s="27" t="s">
        <v>502</v>
      </c>
      <c r="F134" s="28" t="s">
        <v>503</v>
      </c>
      <c r="G134" s="120">
        <v>2012630010250</v>
      </c>
      <c r="H134" s="541" t="s">
        <v>504</v>
      </c>
      <c r="I134" s="146" t="s">
        <v>505</v>
      </c>
      <c r="J134" s="149" t="s">
        <v>544</v>
      </c>
      <c r="K134" s="36">
        <v>0</v>
      </c>
      <c r="L134" s="36">
        <v>2</v>
      </c>
      <c r="M134" s="36"/>
      <c r="N134" s="36"/>
      <c r="O134" s="44" t="s">
        <v>545</v>
      </c>
      <c r="P134" s="36" t="s">
        <v>382</v>
      </c>
      <c r="Q134" s="44" t="s">
        <v>546</v>
      </c>
      <c r="R134" s="36">
        <v>0</v>
      </c>
      <c r="S134" s="36">
        <v>1</v>
      </c>
      <c r="T134" s="541"/>
      <c r="U134" s="541"/>
      <c r="V134" s="29" t="s">
        <v>509</v>
      </c>
      <c r="W134" s="29" t="s">
        <v>385</v>
      </c>
      <c r="X134" s="624"/>
      <c r="Y134" s="343"/>
      <c r="Z134" s="343"/>
      <c r="AA134" s="343"/>
      <c r="AB134" s="343"/>
      <c r="AC134" s="343"/>
      <c r="AD134" s="56" t="s">
        <v>386</v>
      </c>
    </row>
    <row r="135" spans="1:30" s="1" customFormat="1" ht="243.75" hidden="1" customHeight="1" thickBot="1" x14ac:dyDescent="0.25">
      <c r="A135" s="15" t="s">
        <v>371</v>
      </c>
      <c r="B135" s="308" t="s">
        <v>372</v>
      </c>
      <c r="C135" s="51" t="s">
        <v>500</v>
      </c>
      <c r="D135" s="52" t="s">
        <v>501</v>
      </c>
      <c r="E135" s="27" t="s">
        <v>502</v>
      </c>
      <c r="F135" s="52" t="s">
        <v>547</v>
      </c>
      <c r="G135" s="129">
        <v>2012630010251</v>
      </c>
      <c r="H135" s="115" t="s">
        <v>548</v>
      </c>
      <c r="I135" s="150" t="s">
        <v>549</v>
      </c>
      <c r="J135" s="151" t="s">
        <v>550</v>
      </c>
      <c r="K135" s="39">
        <v>0</v>
      </c>
      <c r="L135" s="39">
        <v>2</v>
      </c>
      <c r="M135" s="39"/>
      <c r="N135" s="39"/>
      <c r="O135" s="38" t="s">
        <v>551</v>
      </c>
      <c r="P135" s="152" t="s">
        <v>382</v>
      </c>
      <c r="Q135" s="38" t="s">
        <v>552</v>
      </c>
      <c r="R135" s="39">
        <v>0</v>
      </c>
      <c r="S135" s="39">
        <v>2</v>
      </c>
      <c r="T135" s="543"/>
      <c r="U135" s="543"/>
      <c r="V135" s="32" t="s">
        <v>553</v>
      </c>
      <c r="W135" s="32" t="s">
        <v>385</v>
      </c>
      <c r="X135" s="625">
        <v>5000000</v>
      </c>
      <c r="Y135" s="549"/>
      <c r="Z135" s="549"/>
      <c r="AA135" s="549"/>
      <c r="AB135" s="549"/>
      <c r="AC135" s="549"/>
      <c r="AD135" s="32" t="s">
        <v>386</v>
      </c>
    </row>
    <row r="136" spans="1:30" s="1" customFormat="1" ht="236.25" hidden="1" customHeight="1" thickBot="1" x14ac:dyDescent="0.25">
      <c r="A136" s="15" t="s">
        <v>371</v>
      </c>
      <c r="B136" s="308" t="s">
        <v>372</v>
      </c>
      <c r="C136" s="51" t="s">
        <v>500</v>
      </c>
      <c r="D136" s="52" t="s">
        <v>501</v>
      </c>
      <c r="E136" s="27" t="s">
        <v>502</v>
      </c>
      <c r="F136" s="52" t="s">
        <v>547</v>
      </c>
      <c r="G136" s="129">
        <v>2012630010251</v>
      </c>
      <c r="H136" s="115" t="s">
        <v>548</v>
      </c>
      <c r="I136" s="150" t="s">
        <v>549</v>
      </c>
      <c r="J136" s="151" t="s">
        <v>550</v>
      </c>
      <c r="K136" s="39">
        <v>0</v>
      </c>
      <c r="L136" s="39">
        <v>2</v>
      </c>
      <c r="M136" s="543"/>
      <c r="N136" s="543"/>
      <c r="O136" s="47" t="s">
        <v>554</v>
      </c>
      <c r="P136" s="152" t="s">
        <v>382</v>
      </c>
      <c r="Q136" s="47" t="s">
        <v>555</v>
      </c>
      <c r="R136" s="543">
        <v>0</v>
      </c>
      <c r="S136" s="543">
        <v>2</v>
      </c>
      <c r="T136" s="543"/>
      <c r="U136" s="543"/>
      <c r="V136" s="32" t="s">
        <v>553</v>
      </c>
      <c r="W136" s="32" t="s">
        <v>385</v>
      </c>
      <c r="X136" s="622"/>
      <c r="Y136" s="547"/>
      <c r="Z136" s="547"/>
      <c r="AA136" s="547"/>
      <c r="AB136" s="547"/>
      <c r="AC136" s="547"/>
      <c r="AD136" s="32" t="s">
        <v>386</v>
      </c>
    </row>
    <row r="137" spans="1:30" s="1" customFormat="1" ht="242.25" hidden="1" customHeight="1" thickBot="1" x14ac:dyDescent="0.25">
      <c r="A137" s="15" t="s">
        <v>371</v>
      </c>
      <c r="B137" s="308" t="s">
        <v>372</v>
      </c>
      <c r="C137" s="51" t="s">
        <v>500</v>
      </c>
      <c r="D137" s="52" t="s">
        <v>501</v>
      </c>
      <c r="E137" s="27" t="s">
        <v>502</v>
      </c>
      <c r="F137" s="52" t="s">
        <v>547</v>
      </c>
      <c r="G137" s="129">
        <v>2012630010251</v>
      </c>
      <c r="H137" s="115" t="s">
        <v>548</v>
      </c>
      <c r="I137" s="150" t="s">
        <v>549</v>
      </c>
      <c r="J137" s="151" t="s">
        <v>550</v>
      </c>
      <c r="K137" s="39">
        <v>0</v>
      </c>
      <c r="L137" s="39">
        <v>2</v>
      </c>
      <c r="M137" s="543"/>
      <c r="N137" s="543"/>
      <c r="O137" s="47" t="s">
        <v>556</v>
      </c>
      <c r="P137" s="152" t="s">
        <v>382</v>
      </c>
      <c r="Q137" s="47" t="s">
        <v>557</v>
      </c>
      <c r="R137" s="543">
        <v>0</v>
      </c>
      <c r="S137" s="543">
        <v>2</v>
      </c>
      <c r="T137" s="543"/>
      <c r="U137" s="543"/>
      <c r="V137" s="32" t="s">
        <v>553</v>
      </c>
      <c r="W137" s="32" t="s">
        <v>385</v>
      </c>
      <c r="X137" s="622"/>
      <c r="Y137" s="547"/>
      <c r="Z137" s="547"/>
      <c r="AA137" s="547"/>
      <c r="AB137" s="547"/>
      <c r="AC137" s="547"/>
      <c r="AD137" s="32" t="s">
        <v>386</v>
      </c>
    </row>
    <row r="138" spans="1:30" s="1" customFormat="1" ht="234.75" hidden="1" customHeight="1" thickBot="1" x14ac:dyDescent="0.25">
      <c r="A138" s="15" t="s">
        <v>371</v>
      </c>
      <c r="B138" s="308" t="s">
        <v>372</v>
      </c>
      <c r="C138" s="51" t="s">
        <v>500</v>
      </c>
      <c r="D138" s="52" t="s">
        <v>501</v>
      </c>
      <c r="E138" s="27" t="s">
        <v>502</v>
      </c>
      <c r="F138" s="52" t="s">
        <v>547</v>
      </c>
      <c r="G138" s="129">
        <v>2012630010251</v>
      </c>
      <c r="H138" s="115" t="s">
        <v>548</v>
      </c>
      <c r="I138" s="150" t="s">
        <v>549</v>
      </c>
      <c r="J138" s="151" t="s">
        <v>550</v>
      </c>
      <c r="K138" s="39">
        <v>0</v>
      </c>
      <c r="L138" s="39">
        <v>2</v>
      </c>
      <c r="M138" s="543"/>
      <c r="N138" s="543"/>
      <c r="O138" s="47" t="s">
        <v>558</v>
      </c>
      <c r="P138" s="152" t="s">
        <v>382</v>
      </c>
      <c r="Q138" s="47" t="s">
        <v>559</v>
      </c>
      <c r="R138" s="543">
        <v>0</v>
      </c>
      <c r="S138" s="543">
        <v>2</v>
      </c>
      <c r="T138" s="543"/>
      <c r="U138" s="543"/>
      <c r="V138" s="32" t="s">
        <v>553</v>
      </c>
      <c r="W138" s="32" t="s">
        <v>385</v>
      </c>
      <c r="X138" s="622"/>
      <c r="Y138" s="547"/>
      <c r="Z138" s="547"/>
      <c r="AA138" s="547"/>
      <c r="AB138" s="547"/>
      <c r="AC138" s="547"/>
      <c r="AD138" s="32" t="s">
        <v>386</v>
      </c>
    </row>
    <row r="139" spans="1:30" s="1" customFormat="1" ht="212.25" hidden="1" customHeight="1" thickBot="1" x14ac:dyDescent="0.25">
      <c r="A139" s="15" t="s">
        <v>371</v>
      </c>
      <c r="B139" s="308" t="s">
        <v>372</v>
      </c>
      <c r="C139" s="51" t="s">
        <v>500</v>
      </c>
      <c r="D139" s="52" t="s">
        <v>501</v>
      </c>
      <c r="E139" s="27" t="s">
        <v>502</v>
      </c>
      <c r="F139" s="52" t="s">
        <v>547</v>
      </c>
      <c r="G139" s="129">
        <v>2012630010251</v>
      </c>
      <c r="H139" s="115" t="s">
        <v>548</v>
      </c>
      <c r="I139" s="150" t="s">
        <v>549</v>
      </c>
      <c r="J139" s="153" t="s">
        <v>560</v>
      </c>
      <c r="K139" s="543">
        <v>0</v>
      </c>
      <c r="L139" s="543">
        <v>5</v>
      </c>
      <c r="M139" s="543"/>
      <c r="N139" s="543"/>
      <c r="O139" s="19" t="s">
        <v>402</v>
      </c>
      <c r="P139" s="36" t="s">
        <v>382</v>
      </c>
      <c r="Q139" s="19" t="s">
        <v>561</v>
      </c>
      <c r="R139" s="543">
        <v>0</v>
      </c>
      <c r="S139" s="543">
        <v>1</v>
      </c>
      <c r="T139" s="543"/>
      <c r="U139" s="543"/>
      <c r="V139" s="32" t="s">
        <v>553</v>
      </c>
      <c r="W139" s="32" t="s">
        <v>385</v>
      </c>
      <c r="X139" s="622"/>
      <c r="Y139" s="547"/>
      <c r="Z139" s="547"/>
      <c r="AA139" s="547"/>
      <c r="AB139" s="547"/>
      <c r="AC139" s="547"/>
      <c r="AD139" s="32" t="s">
        <v>386</v>
      </c>
    </row>
    <row r="140" spans="1:30" s="1" customFormat="1" ht="212.25" hidden="1" customHeight="1" thickBot="1" x14ac:dyDescent="0.25">
      <c r="A140" s="15" t="s">
        <v>371</v>
      </c>
      <c r="B140" s="308" t="s">
        <v>372</v>
      </c>
      <c r="C140" s="51" t="s">
        <v>500</v>
      </c>
      <c r="D140" s="52" t="s">
        <v>501</v>
      </c>
      <c r="E140" s="27" t="s">
        <v>502</v>
      </c>
      <c r="F140" s="52" t="s">
        <v>547</v>
      </c>
      <c r="G140" s="129">
        <v>2012630010251</v>
      </c>
      <c r="H140" s="115" t="s">
        <v>548</v>
      </c>
      <c r="I140" s="150" t="s">
        <v>549</v>
      </c>
      <c r="J140" s="153" t="s">
        <v>560</v>
      </c>
      <c r="K140" s="543">
        <v>0</v>
      </c>
      <c r="L140" s="543">
        <v>5</v>
      </c>
      <c r="M140" s="542"/>
      <c r="N140" s="542"/>
      <c r="O140" s="537" t="s">
        <v>562</v>
      </c>
      <c r="P140" s="36" t="s">
        <v>382</v>
      </c>
      <c r="Q140" s="537" t="s">
        <v>563</v>
      </c>
      <c r="R140" s="563">
        <v>0</v>
      </c>
      <c r="S140" s="563">
        <v>5</v>
      </c>
      <c r="T140" s="563"/>
      <c r="U140" s="563"/>
      <c r="V140" s="32" t="s">
        <v>553</v>
      </c>
      <c r="W140" s="32" t="s">
        <v>385</v>
      </c>
      <c r="X140" s="622"/>
      <c r="Y140" s="547"/>
      <c r="Z140" s="547"/>
      <c r="AA140" s="547"/>
      <c r="AB140" s="547"/>
      <c r="AC140" s="547"/>
      <c r="AD140" s="32" t="s">
        <v>386</v>
      </c>
    </row>
    <row r="141" spans="1:30" s="1" customFormat="1" ht="248.25" hidden="1" customHeight="1" thickBot="1" x14ac:dyDescent="0.25">
      <c r="A141" s="15" t="s">
        <v>371</v>
      </c>
      <c r="B141" s="308" t="s">
        <v>372</v>
      </c>
      <c r="C141" s="51" t="s">
        <v>500</v>
      </c>
      <c r="D141" s="52" t="s">
        <v>501</v>
      </c>
      <c r="E141" s="27" t="s">
        <v>502</v>
      </c>
      <c r="F141" s="52" t="s">
        <v>547</v>
      </c>
      <c r="G141" s="129">
        <v>2012630010251</v>
      </c>
      <c r="H141" s="115" t="s">
        <v>548</v>
      </c>
      <c r="I141" s="150" t="s">
        <v>549</v>
      </c>
      <c r="J141" s="153" t="s">
        <v>560</v>
      </c>
      <c r="K141" s="543">
        <v>0</v>
      </c>
      <c r="L141" s="543">
        <v>5</v>
      </c>
      <c r="M141" s="542"/>
      <c r="N141" s="542"/>
      <c r="O141" s="537" t="s">
        <v>403</v>
      </c>
      <c r="P141" s="36" t="s">
        <v>382</v>
      </c>
      <c r="Q141" s="537" t="s">
        <v>564</v>
      </c>
      <c r="R141" s="563">
        <v>0</v>
      </c>
      <c r="S141" s="563">
        <v>5</v>
      </c>
      <c r="T141" s="563"/>
      <c r="U141" s="563"/>
      <c r="V141" s="32" t="s">
        <v>553</v>
      </c>
      <c r="W141" s="32" t="s">
        <v>385</v>
      </c>
      <c r="X141" s="622"/>
      <c r="Y141" s="547"/>
      <c r="Z141" s="547"/>
      <c r="AA141" s="547"/>
      <c r="AB141" s="547"/>
      <c r="AC141" s="547"/>
      <c r="AD141" s="32" t="s">
        <v>386</v>
      </c>
    </row>
    <row r="142" spans="1:30" s="1" customFormat="1" ht="252" hidden="1" customHeight="1" thickBot="1" x14ac:dyDescent="0.25">
      <c r="A142" s="15" t="s">
        <v>371</v>
      </c>
      <c r="B142" s="308" t="s">
        <v>372</v>
      </c>
      <c r="C142" s="30" t="s">
        <v>500</v>
      </c>
      <c r="D142" s="31" t="s">
        <v>501</v>
      </c>
      <c r="E142" s="27" t="s">
        <v>502</v>
      </c>
      <c r="F142" s="31" t="s">
        <v>547</v>
      </c>
      <c r="G142" s="130">
        <v>2012630010251</v>
      </c>
      <c r="H142" s="115" t="s">
        <v>548</v>
      </c>
      <c r="I142" s="150" t="s">
        <v>549</v>
      </c>
      <c r="J142" s="154" t="s">
        <v>565</v>
      </c>
      <c r="K142" s="563">
        <v>0</v>
      </c>
      <c r="L142" s="563">
        <v>10</v>
      </c>
      <c r="M142" s="541"/>
      <c r="N142" s="541"/>
      <c r="O142" s="44" t="s">
        <v>542</v>
      </c>
      <c r="P142" s="36" t="s">
        <v>382</v>
      </c>
      <c r="Q142" s="44" t="s">
        <v>543</v>
      </c>
      <c r="R142" s="563">
        <v>1</v>
      </c>
      <c r="S142" s="563">
        <v>1</v>
      </c>
      <c r="T142" s="563"/>
      <c r="U142" s="563"/>
      <c r="V142" s="32" t="s">
        <v>553</v>
      </c>
      <c r="W142" s="32" t="s">
        <v>385</v>
      </c>
      <c r="X142" s="624"/>
      <c r="Y142" s="548"/>
      <c r="Z142" s="548"/>
      <c r="AA142" s="548"/>
      <c r="AB142" s="548"/>
      <c r="AC142" s="548"/>
      <c r="AD142" s="32" t="s">
        <v>386</v>
      </c>
    </row>
    <row r="143" spans="1:30" s="1" customFormat="1" ht="198" hidden="1" customHeight="1" thickBot="1" x14ac:dyDescent="0.25">
      <c r="A143" s="15" t="s">
        <v>371</v>
      </c>
      <c r="B143" s="308" t="s">
        <v>372</v>
      </c>
      <c r="C143" s="27" t="s">
        <v>500</v>
      </c>
      <c r="D143" s="28" t="s">
        <v>501</v>
      </c>
      <c r="E143" s="51" t="s">
        <v>566</v>
      </c>
      <c r="F143" s="28" t="s">
        <v>567</v>
      </c>
      <c r="G143" s="129">
        <v>2012630010252</v>
      </c>
      <c r="H143" s="115" t="s">
        <v>568</v>
      </c>
      <c r="I143" s="150" t="s">
        <v>569</v>
      </c>
      <c r="J143" s="153" t="s">
        <v>570</v>
      </c>
      <c r="K143" s="543">
        <v>0</v>
      </c>
      <c r="L143" s="543">
        <v>1</v>
      </c>
      <c r="M143" s="543"/>
      <c r="N143" s="543"/>
      <c r="O143" s="40" t="s">
        <v>571</v>
      </c>
      <c r="P143" s="541" t="s">
        <v>382</v>
      </c>
      <c r="Q143" s="40" t="s">
        <v>572</v>
      </c>
      <c r="R143" s="543">
        <v>0</v>
      </c>
      <c r="S143" s="543">
        <v>1</v>
      </c>
      <c r="T143" s="542"/>
      <c r="U143" s="542"/>
      <c r="V143" s="29" t="s">
        <v>573</v>
      </c>
      <c r="W143" s="59" t="s">
        <v>574</v>
      </c>
      <c r="X143" s="625">
        <v>81350000</v>
      </c>
      <c r="Y143" s="344"/>
      <c r="Z143" s="344"/>
      <c r="AA143" s="344"/>
      <c r="AB143" s="344"/>
      <c r="AC143" s="344"/>
      <c r="AD143" s="56" t="s">
        <v>386</v>
      </c>
    </row>
    <row r="144" spans="1:30" s="1" customFormat="1" ht="198" hidden="1" customHeight="1" thickBot="1" x14ac:dyDescent="0.25">
      <c r="A144" s="15" t="s">
        <v>371</v>
      </c>
      <c r="B144" s="308" t="s">
        <v>372</v>
      </c>
      <c r="C144" s="27" t="s">
        <v>500</v>
      </c>
      <c r="D144" s="28" t="s">
        <v>501</v>
      </c>
      <c r="E144" s="51" t="s">
        <v>566</v>
      </c>
      <c r="F144" s="28" t="s">
        <v>567</v>
      </c>
      <c r="G144" s="129">
        <v>2012630010252</v>
      </c>
      <c r="H144" s="115" t="s">
        <v>568</v>
      </c>
      <c r="I144" s="150" t="s">
        <v>569</v>
      </c>
      <c r="J144" s="153" t="s">
        <v>570</v>
      </c>
      <c r="K144" s="543">
        <v>0</v>
      </c>
      <c r="L144" s="543">
        <v>1</v>
      </c>
      <c r="M144" s="543"/>
      <c r="N144" s="543"/>
      <c r="O144" s="539" t="s">
        <v>575</v>
      </c>
      <c r="P144" s="541" t="s">
        <v>382</v>
      </c>
      <c r="Q144" s="539" t="s">
        <v>576</v>
      </c>
      <c r="R144" s="543">
        <v>0</v>
      </c>
      <c r="S144" s="543">
        <v>1</v>
      </c>
      <c r="T144" s="542"/>
      <c r="U144" s="542"/>
      <c r="V144" s="29" t="s">
        <v>573</v>
      </c>
      <c r="W144" s="59" t="s">
        <v>574</v>
      </c>
      <c r="X144" s="622"/>
      <c r="Y144" s="343"/>
      <c r="Z144" s="343"/>
      <c r="AA144" s="343"/>
      <c r="AB144" s="343"/>
      <c r="AC144" s="343"/>
      <c r="AD144" s="56" t="s">
        <v>386</v>
      </c>
    </row>
    <row r="145" spans="1:30" s="1" customFormat="1" ht="198" hidden="1" customHeight="1" thickBot="1" x14ac:dyDescent="0.25">
      <c r="A145" s="15" t="s">
        <v>371</v>
      </c>
      <c r="B145" s="308" t="s">
        <v>372</v>
      </c>
      <c r="C145" s="27" t="s">
        <v>500</v>
      </c>
      <c r="D145" s="28" t="s">
        <v>501</v>
      </c>
      <c r="E145" s="51" t="s">
        <v>566</v>
      </c>
      <c r="F145" s="28" t="s">
        <v>567</v>
      </c>
      <c r="G145" s="129">
        <v>2012630010252</v>
      </c>
      <c r="H145" s="115" t="s">
        <v>568</v>
      </c>
      <c r="I145" s="150" t="s">
        <v>569</v>
      </c>
      <c r="J145" s="153" t="s">
        <v>570</v>
      </c>
      <c r="K145" s="543">
        <v>0</v>
      </c>
      <c r="L145" s="543">
        <v>1</v>
      </c>
      <c r="M145" s="543"/>
      <c r="N145" s="543"/>
      <c r="O145" s="539" t="s">
        <v>577</v>
      </c>
      <c r="P145" s="541" t="s">
        <v>382</v>
      </c>
      <c r="Q145" s="539" t="s">
        <v>578</v>
      </c>
      <c r="R145" s="543">
        <v>0</v>
      </c>
      <c r="S145" s="543">
        <v>1</v>
      </c>
      <c r="T145" s="542"/>
      <c r="U145" s="542"/>
      <c r="V145" s="29" t="s">
        <v>573</v>
      </c>
      <c r="W145" s="59" t="s">
        <v>574</v>
      </c>
      <c r="X145" s="622"/>
      <c r="Y145" s="343"/>
      <c r="Z145" s="343"/>
      <c r="AA145" s="343"/>
      <c r="AB145" s="343"/>
      <c r="AC145" s="343"/>
      <c r="AD145" s="56" t="s">
        <v>386</v>
      </c>
    </row>
    <row r="146" spans="1:30" s="1" customFormat="1" ht="184.5" hidden="1" customHeight="1" thickBot="1" x14ac:dyDescent="0.25">
      <c r="A146" s="15" t="s">
        <v>371</v>
      </c>
      <c r="B146" s="308" t="s">
        <v>372</v>
      </c>
      <c r="C146" s="27" t="s">
        <v>500</v>
      </c>
      <c r="D146" s="28" t="s">
        <v>501</v>
      </c>
      <c r="E146" s="51" t="s">
        <v>566</v>
      </c>
      <c r="F146" s="28" t="s">
        <v>567</v>
      </c>
      <c r="G146" s="129">
        <v>2012630010252</v>
      </c>
      <c r="H146" s="115" t="s">
        <v>568</v>
      </c>
      <c r="I146" s="150" t="s">
        <v>569</v>
      </c>
      <c r="J146" s="153" t="s">
        <v>570</v>
      </c>
      <c r="K146" s="543">
        <v>0</v>
      </c>
      <c r="L146" s="543">
        <v>1</v>
      </c>
      <c r="M146" s="543"/>
      <c r="N146" s="543"/>
      <c r="O146" s="539" t="s">
        <v>579</v>
      </c>
      <c r="P146" s="541" t="s">
        <v>382</v>
      </c>
      <c r="Q146" s="539" t="s">
        <v>580</v>
      </c>
      <c r="R146" s="543">
        <v>0</v>
      </c>
      <c r="S146" s="543">
        <v>1</v>
      </c>
      <c r="T146" s="542"/>
      <c r="U146" s="542"/>
      <c r="V146" s="29" t="s">
        <v>573</v>
      </c>
      <c r="W146" s="59" t="s">
        <v>574</v>
      </c>
      <c r="X146" s="622"/>
      <c r="Y146" s="343"/>
      <c r="Z146" s="343"/>
      <c r="AA146" s="343"/>
      <c r="AB146" s="343"/>
      <c r="AC146" s="343"/>
      <c r="AD146" s="56" t="s">
        <v>386</v>
      </c>
    </row>
    <row r="147" spans="1:30" s="1" customFormat="1" ht="161.25" hidden="1" customHeight="1" thickBot="1" x14ac:dyDescent="0.25">
      <c r="A147" s="15" t="s">
        <v>371</v>
      </c>
      <c r="B147" s="308" t="s">
        <v>372</v>
      </c>
      <c r="C147" s="27" t="s">
        <v>500</v>
      </c>
      <c r="D147" s="28" t="s">
        <v>501</v>
      </c>
      <c r="E147" s="51" t="s">
        <v>566</v>
      </c>
      <c r="F147" s="28" t="s">
        <v>567</v>
      </c>
      <c r="G147" s="129">
        <v>2012630010252</v>
      </c>
      <c r="H147" s="115" t="s">
        <v>568</v>
      </c>
      <c r="I147" s="150" t="s">
        <v>569</v>
      </c>
      <c r="J147" s="154" t="s">
        <v>581</v>
      </c>
      <c r="K147" s="563">
        <v>0</v>
      </c>
      <c r="L147" s="563">
        <v>6</v>
      </c>
      <c r="M147" s="563"/>
      <c r="N147" s="563"/>
      <c r="O147" s="19" t="s">
        <v>402</v>
      </c>
      <c r="P147" s="563" t="s">
        <v>382</v>
      </c>
      <c r="Q147" s="19" t="s">
        <v>582</v>
      </c>
      <c r="R147" s="563">
        <v>0</v>
      </c>
      <c r="S147" s="563">
        <v>1</v>
      </c>
      <c r="T147" s="541"/>
      <c r="U147" s="541"/>
      <c r="V147" s="29" t="s">
        <v>573</v>
      </c>
      <c r="W147" s="59" t="s">
        <v>574</v>
      </c>
      <c r="X147" s="622"/>
      <c r="Y147" s="343"/>
      <c r="Z147" s="343"/>
      <c r="AA147" s="343"/>
      <c r="AB147" s="343"/>
      <c r="AC147" s="343"/>
      <c r="AD147" s="56" t="s">
        <v>386</v>
      </c>
    </row>
    <row r="148" spans="1:30" s="1" customFormat="1" ht="154.5" hidden="1" customHeight="1" thickBot="1" x14ac:dyDescent="0.25">
      <c r="A148" s="15" t="s">
        <v>371</v>
      </c>
      <c r="B148" s="308" t="s">
        <v>372</v>
      </c>
      <c r="C148" s="27" t="s">
        <v>500</v>
      </c>
      <c r="D148" s="28" t="s">
        <v>501</v>
      </c>
      <c r="E148" s="51" t="s">
        <v>566</v>
      </c>
      <c r="F148" s="28" t="s">
        <v>567</v>
      </c>
      <c r="G148" s="129">
        <v>2012630010252</v>
      </c>
      <c r="H148" s="115" t="s">
        <v>568</v>
      </c>
      <c r="I148" s="150" t="s">
        <v>569</v>
      </c>
      <c r="J148" s="154" t="s">
        <v>581</v>
      </c>
      <c r="K148" s="563">
        <v>0</v>
      </c>
      <c r="L148" s="563">
        <v>6</v>
      </c>
      <c r="M148" s="563"/>
      <c r="N148" s="563"/>
      <c r="O148" s="19" t="s">
        <v>583</v>
      </c>
      <c r="P148" s="563" t="s">
        <v>382</v>
      </c>
      <c r="Q148" s="19" t="s">
        <v>584</v>
      </c>
      <c r="R148" s="563">
        <v>0</v>
      </c>
      <c r="S148" s="563">
        <v>6</v>
      </c>
      <c r="T148" s="541"/>
      <c r="U148" s="541"/>
      <c r="V148" s="29" t="s">
        <v>573</v>
      </c>
      <c r="W148" s="59" t="s">
        <v>574</v>
      </c>
      <c r="X148" s="622"/>
      <c r="Y148" s="343"/>
      <c r="Z148" s="343"/>
      <c r="AA148" s="343"/>
      <c r="AB148" s="343"/>
      <c r="AC148" s="343"/>
      <c r="AD148" s="56" t="s">
        <v>386</v>
      </c>
    </row>
    <row r="149" spans="1:30" s="1" customFormat="1" ht="150.75" hidden="1" customHeight="1" thickBot="1" x14ac:dyDescent="0.25">
      <c r="A149" s="15" t="s">
        <v>371</v>
      </c>
      <c r="B149" s="308" t="s">
        <v>372</v>
      </c>
      <c r="C149" s="27" t="s">
        <v>500</v>
      </c>
      <c r="D149" s="28" t="s">
        <v>501</v>
      </c>
      <c r="E149" s="51" t="s">
        <v>566</v>
      </c>
      <c r="F149" s="28" t="s">
        <v>567</v>
      </c>
      <c r="G149" s="129">
        <v>2012630010252</v>
      </c>
      <c r="H149" s="115" t="s">
        <v>568</v>
      </c>
      <c r="I149" s="150" t="s">
        <v>569</v>
      </c>
      <c r="J149" s="154" t="s">
        <v>581</v>
      </c>
      <c r="K149" s="563">
        <v>0</v>
      </c>
      <c r="L149" s="563">
        <v>6</v>
      </c>
      <c r="M149" s="563"/>
      <c r="N149" s="563"/>
      <c r="O149" s="19" t="s">
        <v>403</v>
      </c>
      <c r="P149" s="563" t="s">
        <v>382</v>
      </c>
      <c r="Q149" s="19" t="s">
        <v>513</v>
      </c>
      <c r="R149" s="563">
        <v>0</v>
      </c>
      <c r="S149" s="563">
        <v>6</v>
      </c>
      <c r="T149" s="541"/>
      <c r="U149" s="541"/>
      <c r="V149" s="29" t="s">
        <v>573</v>
      </c>
      <c r="W149" s="59" t="s">
        <v>574</v>
      </c>
      <c r="X149" s="622"/>
      <c r="Y149" s="343"/>
      <c r="Z149" s="343"/>
      <c r="AA149" s="343"/>
      <c r="AB149" s="343"/>
      <c r="AC149" s="343"/>
      <c r="AD149" s="56" t="s">
        <v>386</v>
      </c>
    </row>
    <row r="150" spans="1:30" s="1" customFormat="1" ht="162" hidden="1" customHeight="1" thickBot="1" x14ac:dyDescent="0.25">
      <c r="A150" s="15" t="s">
        <v>371</v>
      </c>
      <c r="B150" s="308" t="s">
        <v>372</v>
      </c>
      <c r="C150" s="27" t="s">
        <v>500</v>
      </c>
      <c r="D150" s="28" t="s">
        <v>501</v>
      </c>
      <c r="E150" s="51" t="s">
        <v>566</v>
      </c>
      <c r="F150" s="28" t="s">
        <v>567</v>
      </c>
      <c r="G150" s="129">
        <v>2012630010252</v>
      </c>
      <c r="H150" s="115" t="s">
        <v>568</v>
      </c>
      <c r="I150" s="150" t="s">
        <v>569</v>
      </c>
      <c r="J150" s="154" t="s">
        <v>585</v>
      </c>
      <c r="K150" s="563">
        <v>0</v>
      </c>
      <c r="L150" s="563">
        <v>30</v>
      </c>
      <c r="M150" s="563"/>
      <c r="N150" s="563"/>
      <c r="O150" s="19" t="s">
        <v>586</v>
      </c>
      <c r="P150" s="563" t="s">
        <v>382</v>
      </c>
      <c r="Q150" s="19" t="s">
        <v>587</v>
      </c>
      <c r="R150" s="563">
        <v>0</v>
      </c>
      <c r="S150" s="563">
        <v>1</v>
      </c>
      <c r="T150" s="541"/>
      <c r="U150" s="541"/>
      <c r="V150" s="29" t="s">
        <v>573</v>
      </c>
      <c r="W150" s="59" t="s">
        <v>574</v>
      </c>
      <c r="X150" s="622"/>
      <c r="Y150" s="343"/>
      <c r="Z150" s="343"/>
      <c r="AA150" s="343"/>
      <c r="AB150" s="343"/>
      <c r="AC150" s="343"/>
      <c r="AD150" s="56" t="s">
        <v>386</v>
      </c>
    </row>
    <row r="151" spans="1:30" s="1" customFormat="1" ht="162" hidden="1" customHeight="1" thickBot="1" x14ac:dyDescent="0.25">
      <c r="A151" s="15" t="s">
        <v>371</v>
      </c>
      <c r="B151" s="308" t="s">
        <v>372</v>
      </c>
      <c r="C151" s="27" t="s">
        <v>500</v>
      </c>
      <c r="D151" s="28" t="s">
        <v>501</v>
      </c>
      <c r="E151" s="51" t="s">
        <v>566</v>
      </c>
      <c r="F151" s="28" t="s">
        <v>567</v>
      </c>
      <c r="G151" s="129">
        <v>2012630010252</v>
      </c>
      <c r="H151" s="115" t="s">
        <v>568</v>
      </c>
      <c r="I151" s="150" t="s">
        <v>569</v>
      </c>
      <c r="J151" s="154" t="s">
        <v>585</v>
      </c>
      <c r="K151" s="563">
        <v>0</v>
      </c>
      <c r="L151" s="563">
        <v>30</v>
      </c>
      <c r="M151" s="563"/>
      <c r="N151" s="563"/>
      <c r="O151" s="19" t="s">
        <v>588</v>
      </c>
      <c r="P151" s="563" t="s">
        <v>382</v>
      </c>
      <c r="Q151" s="19" t="s">
        <v>588</v>
      </c>
      <c r="R151" s="563">
        <v>0</v>
      </c>
      <c r="S151" s="563">
        <v>30</v>
      </c>
      <c r="T151" s="541"/>
      <c r="U151" s="541"/>
      <c r="V151" s="29" t="s">
        <v>573</v>
      </c>
      <c r="W151" s="59" t="s">
        <v>574</v>
      </c>
      <c r="X151" s="622"/>
      <c r="Y151" s="343"/>
      <c r="Z151" s="343"/>
      <c r="AA151" s="343"/>
      <c r="AB151" s="343"/>
      <c r="AC151" s="343"/>
      <c r="AD151" s="56" t="s">
        <v>386</v>
      </c>
    </row>
    <row r="152" spans="1:30" s="1" customFormat="1" ht="162" hidden="1" customHeight="1" thickBot="1" x14ac:dyDescent="0.25">
      <c r="A152" s="15" t="s">
        <v>371</v>
      </c>
      <c r="B152" s="308" t="s">
        <v>372</v>
      </c>
      <c r="C152" s="27" t="s">
        <v>500</v>
      </c>
      <c r="D152" s="28" t="s">
        <v>501</v>
      </c>
      <c r="E152" s="51" t="s">
        <v>566</v>
      </c>
      <c r="F152" s="28" t="s">
        <v>567</v>
      </c>
      <c r="G152" s="129">
        <v>2012630010252</v>
      </c>
      <c r="H152" s="115" t="s">
        <v>568</v>
      </c>
      <c r="I152" s="150" t="s">
        <v>569</v>
      </c>
      <c r="J152" s="154" t="s">
        <v>585</v>
      </c>
      <c r="K152" s="563">
        <v>0</v>
      </c>
      <c r="L152" s="563">
        <v>30</v>
      </c>
      <c r="M152" s="563"/>
      <c r="N152" s="563"/>
      <c r="O152" s="19" t="s">
        <v>589</v>
      </c>
      <c r="P152" s="563" t="s">
        <v>382</v>
      </c>
      <c r="Q152" s="19" t="s">
        <v>589</v>
      </c>
      <c r="R152" s="563">
        <v>0</v>
      </c>
      <c r="S152" s="563">
        <v>1</v>
      </c>
      <c r="T152" s="541"/>
      <c r="U152" s="541"/>
      <c r="V152" s="29" t="s">
        <v>573</v>
      </c>
      <c r="W152" s="59" t="s">
        <v>574</v>
      </c>
      <c r="X152" s="622"/>
      <c r="Y152" s="343"/>
      <c r="Z152" s="343"/>
      <c r="AA152" s="343"/>
      <c r="AB152" s="343"/>
      <c r="AC152" s="343"/>
      <c r="AD152" s="56" t="s">
        <v>386</v>
      </c>
    </row>
    <row r="153" spans="1:30" s="1" customFormat="1" ht="148.5" hidden="1" customHeight="1" thickBot="1" x14ac:dyDescent="0.25">
      <c r="A153" s="15" t="s">
        <v>371</v>
      </c>
      <c r="B153" s="308" t="s">
        <v>372</v>
      </c>
      <c r="C153" s="27" t="s">
        <v>500</v>
      </c>
      <c r="D153" s="28" t="s">
        <v>501</v>
      </c>
      <c r="E153" s="51" t="s">
        <v>566</v>
      </c>
      <c r="F153" s="28" t="s">
        <v>567</v>
      </c>
      <c r="G153" s="129">
        <v>2012630010252</v>
      </c>
      <c r="H153" s="115" t="s">
        <v>568</v>
      </c>
      <c r="I153" s="150" t="s">
        <v>569</v>
      </c>
      <c r="J153" s="154" t="s">
        <v>590</v>
      </c>
      <c r="K153" s="563">
        <v>2</v>
      </c>
      <c r="L153" s="563">
        <v>1</v>
      </c>
      <c r="M153" s="563"/>
      <c r="N153" s="563"/>
      <c r="O153" s="19" t="s">
        <v>591</v>
      </c>
      <c r="P153" s="563" t="s">
        <v>382</v>
      </c>
      <c r="Q153" s="19" t="s">
        <v>592</v>
      </c>
      <c r="R153" s="563">
        <v>2</v>
      </c>
      <c r="S153" s="563">
        <v>1</v>
      </c>
      <c r="T153" s="541"/>
      <c r="U153" s="541"/>
      <c r="V153" s="29" t="s">
        <v>573</v>
      </c>
      <c r="W153" s="59" t="s">
        <v>574</v>
      </c>
      <c r="X153" s="622"/>
      <c r="Y153" s="343"/>
      <c r="Z153" s="343"/>
      <c r="AA153" s="343"/>
      <c r="AB153" s="343"/>
      <c r="AC153" s="343"/>
      <c r="AD153" s="56" t="s">
        <v>386</v>
      </c>
    </row>
    <row r="154" spans="1:30" s="1" customFormat="1" ht="148.5" hidden="1" customHeight="1" thickBot="1" x14ac:dyDescent="0.25">
      <c r="A154" s="15" t="s">
        <v>371</v>
      </c>
      <c r="B154" s="308" t="s">
        <v>372</v>
      </c>
      <c r="C154" s="27" t="s">
        <v>500</v>
      </c>
      <c r="D154" s="28" t="s">
        <v>501</v>
      </c>
      <c r="E154" s="51" t="s">
        <v>566</v>
      </c>
      <c r="F154" s="28" t="s">
        <v>567</v>
      </c>
      <c r="G154" s="129">
        <v>2012630010252</v>
      </c>
      <c r="H154" s="115" t="s">
        <v>568</v>
      </c>
      <c r="I154" s="150" t="s">
        <v>569</v>
      </c>
      <c r="J154" s="154" t="s">
        <v>590</v>
      </c>
      <c r="K154" s="563">
        <v>2</v>
      </c>
      <c r="L154" s="563">
        <v>1</v>
      </c>
      <c r="M154" s="563"/>
      <c r="N154" s="563"/>
      <c r="O154" s="19" t="s">
        <v>593</v>
      </c>
      <c r="P154" s="563" t="s">
        <v>382</v>
      </c>
      <c r="Q154" s="19" t="s">
        <v>594</v>
      </c>
      <c r="R154" s="563">
        <v>2</v>
      </c>
      <c r="S154" s="563">
        <v>1</v>
      </c>
      <c r="T154" s="541"/>
      <c r="U154" s="541"/>
      <c r="V154" s="29" t="s">
        <v>573</v>
      </c>
      <c r="W154" s="59" t="s">
        <v>574</v>
      </c>
      <c r="X154" s="622"/>
      <c r="Y154" s="343"/>
      <c r="Z154" s="343"/>
      <c r="AA154" s="343"/>
      <c r="AB154" s="343"/>
      <c r="AC154" s="343"/>
      <c r="AD154" s="56" t="s">
        <v>386</v>
      </c>
    </row>
    <row r="155" spans="1:30" s="1" customFormat="1" ht="148.5" hidden="1" customHeight="1" thickBot="1" x14ac:dyDescent="0.25">
      <c r="A155" s="15" t="s">
        <v>371</v>
      </c>
      <c r="B155" s="308" t="s">
        <v>372</v>
      </c>
      <c r="C155" s="27" t="s">
        <v>500</v>
      </c>
      <c r="D155" s="28" t="s">
        <v>501</v>
      </c>
      <c r="E155" s="51" t="s">
        <v>566</v>
      </c>
      <c r="F155" s="28" t="s">
        <v>567</v>
      </c>
      <c r="G155" s="129">
        <v>2012630010252</v>
      </c>
      <c r="H155" s="115" t="s">
        <v>568</v>
      </c>
      <c r="I155" s="150" t="s">
        <v>569</v>
      </c>
      <c r="J155" s="154" t="s">
        <v>590</v>
      </c>
      <c r="K155" s="563">
        <v>2</v>
      </c>
      <c r="L155" s="563">
        <v>1</v>
      </c>
      <c r="M155" s="563"/>
      <c r="N155" s="563"/>
      <c r="O155" s="19" t="s">
        <v>595</v>
      </c>
      <c r="P155" s="563" t="s">
        <v>382</v>
      </c>
      <c r="Q155" s="19" t="s">
        <v>596</v>
      </c>
      <c r="R155" s="563">
        <v>2</v>
      </c>
      <c r="S155" s="563">
        <v>1</v>
      </c>
      <c r="T155" s="541"/>
      <c r="U155" s="541"/>
      <c r="V155" s="29" t="s">
        <v>573</v>
      </c>
      <c r="W155" s="59" t="s">
        <v>574</v>
      </c>
      <c r="X155" s="622"/>
      <c r="Y155" s="343"/>
      <c r="Z155" s="343"/>
      <c r="AA155" s="343"/>
      <c r="AB155" s="343"/>
      <c r="AC155" s="343"/>
      <c r="AD155" s="56" t="s">
        <v>386</v>
      </c>
    </row>
    <row r="156" spans="1:30" s="1" customFormat="1" ht="148.5" hidden="1" customHeight="1" thickBot="1" x14ac:dyDescent="0.25">
      <c r="A156" s="15" t="s">
        <v>371</v>
      </c>
      <c r="B156" s="308" t="s">
        <v>372</v>
      </c>
      <c r="C156" s="27" t="s">
        <v>500</v>
      </c>
      <c r="D156" s="28" t="s">
        <v>501</v>
      </c>
      <c r="E156" s="51" t="s">
        <v>566</v>
      </c>
      <c r="F156" s="28" t="s">
        <v>567</v>
      </c>
      <c r="G156" s="129">
        <v>2012630010252</v>
      </c>
      <c r="H156" s="115" t="s">
        <v>568</v>
      </c>
      <c r="I156" s="150" t="s">
        <v>569</v>
      </c>
      <c r="J156" s="154" t="s">
        <v>590</v>
      </c>
      <c r="K156" s="563">
        <v>2</v>
      </c>
      <c r="L156" s="563">
        <v>1</v>
      </c>
      <c r="M156" s="563"/>
      <c r="N156" s="563"/>
      <c r="O156" s="19" t="s">
        <v>597</v>
      </c>
      <c r="P156" s="563" t="s">
        <v>382</v>
      </c>
      <c r="Q156" s="19" t="s">
        <v>598</v>
      </c>
      <c r="R156" s="563">
        <v>2</v>
      </c>
      <c r="S156" s="563">
        <v>1</v>
      </c>
      <c r="T156" s="541"/>
      <c r="U156" s="541"/>
      <c r="V156" s="29" t="s">
        <v>573</v>
      </c>
      <c r="W156" s="59" t="s">
        <v>574</v>
      </c>
      <c r="X156" s="622"/>
      <c r="Y156" s="343"/>
      <c r="Z156" s="343"/>
      <c r="AA156" s="343"/>
      <c r="AB156" s="343"/>
      <c r="AC156" s="343"/>
      <c r="AD156" s="56" t="s">
        <v>386</v>
      </c>
    </row>
    <row r="157" spans="1:30" s="1" customFormat="1" ht="162" hidden="1" customHeight="1" thickBot="1" x14ac:dyDescent="0.25">
      <c r="A157" s="15" t="s">
        <v>371</v>
      </c>
      <c r="B157" s="308" t="s">
        <v>372</v>
      </c>
      <c r="C157" s="27" t="s">
        <v>500</v>
      </c>
      <c r="D157" s="28" t="s">
        <v>501</v>
      </c>
      <c r="E157" s="51" t="s">
        <v>566</v>
      </c>
      <c r="F157" s="28" t="s">
        <v>567</v>
      </c>
      <c r="G157" s="129">
        <v>2012630010252</v>
      </c>
      <c r="H157" s="115" t="s">
        <v>568</v>
      </c>
      <c r="I157" s="150" t="s">
        <v>569</v>
      </c>
      <c r="J157" s="154" t="s">
        <v>599</v>
      </c>
      <c r="K157" s="563">
        <v>12</v>
      </c>
      <c r="L157" s="563">
        <v>6</v>
      </c>
      <c r="M157" s="563"/>
      <c r="N157" s="563"/>
      <c r="O157" s="19" t="s">
        <v>600</v>
      </c>
      <c r="P157" s="563" t="s">
        <v>382</v>
      </c>
      <c r="Q157" s="19" t="s">
        <v>601</v>
      </c>
      <c r="R157" s="563">
        <v>1</v>
      </c>
      <c r="S157" s="563">
        <v>1</v>
      </c>
      <c r="T157" s="541"/>
      <c r="U157" s="541"/>
      <c r="V157" s="29" t="s">
        <v>573</v>
      </c>
      <c r="W157" s="59" t="s">
        <v>574</v>
      </c>
      <c r="X157" s="622"/>
      <c r="Y157" s="343"/>
      <c r="Z157" s="343"/>
      <c r="AA157" s="343"/>
      <c r="AB157" s="343"/>
      <c r="AC157" s="343"/>
      <c r="AD157" s="56" t="s">
        <v>386</v>
      </c>
    </row>
    <row r="158" spans="1:30" s="1" customFormat="1" ht="162" hidden="1" customHeight="1" thickBot="1" x14ac:dyDescent="0.25">
      <c r="A158" s="15" t="s">
        <v>371</v>
      </c>
      <c r="B158" s="308" t="s">
        <v>372</v>
      </c>
      <c r="C158" s="27" t="s">
        <v>500</v>
      </c>
      <c r="D158" s="28" t="s">
        <v>501</v>
      </c>
      <c r="E158" s="51" t="s">
        <v>566</v>
      </c>
      <c r="F158" s="28" t="s">
        <v>567</v>
      </c>
      <c r="G158" s="129">
        <v>2012630010252</v>
      </c>
      <c r="H158" s="115" t="s">
        <v>568</v>
      </c>
      <c r="I158" s="150" t="s">
        <v>569</v>
      </c>
      <c r="J158" s="154" t="s">
        <v>599</v>
      </c>
      <c r="K158" s="563">
        <v>12</v>
      </c>
      <c r="L158" s="563">
        <v>6</v>
      </c>
      <c r="M158" s="563"/>
      <c r="N158" s="563"/>
      <c r="O158" s="19" t="s">
        <v>602</v>
      </c>
      <c r="P158" s="563" t="s">
        <v>382</v>
      </c>
      <c r="Q158" s="19" t="s">
        <v>603</v>
      </c>
      <c r="R158" s="563">
        <v>1</v>
      </c>
      <c r="S158" s="563">
        <v>1</v>
      </c>
      <c r="T158" s="541"/>
      <c r="U158" s="541"/>
      <c r="V158" s="29" t="s">
        <v>573</v>
      </c>
      <c r="W158" s="59" t="s">
        <v>574</v>
      </c>
      <c r="X158" s="622"/>
      <c r="Y158" s="343"/>
      <c r="Z158" s="343"/>
      <c r="AA158" s="343"/>
      <c r="AB158" s="343"/>
      <c r="AC158" s="343"/>
      <c r="AD158" s="56" t="s">
        <v>386</v>
      </c>
    </row>
    <row r="159" spans="1:30" s="1" customFormat="1" ht="162" hidden="1" customHeight="1" thickBot="1" x14ac:dyDescent="0.25">
      <c r="A159" s="15" t="s">
        <v>371</v>
      </c>
      <c r="B159" s="308" t="s">
        <v>372</v>
      </c>
      <c r="C159" s="27" t="s">
        <v>500</v>
      </c>
      <c r="D159" s="28" t="s">
        <v>501</v>
      </c>
      <c r="E159" s="51" t="s">
        <v>566</v>
      </c>
      <c r="F159" s="28" t="s">
        <v>567</v>
      </c>
      <c r="G159" s="129">
        <v>2012630010252</v>
      </c>
      <c r="H159" s="115" t="s">
        <v>568</v>
      </c>
      <c r="I159" s="150" t="s">
        <v>569</v>
      </c>
      <c r="J159" s="154" t="s">
        <v>599</v>
      </c>
      <c r="K159" s="563">
        <v>12</v>
      </c>
      <c r="L159" s="563">
        <v>6</v>
      </c>
      <c r="M159" s="563"/>
      <c r="N159" s="563"/>
      <c r="O159" s="19" t="s">
        <v>604</v>
      </c>
      <c r="P159" s="563" t="s">
        <v>382</v>
      </c>
      <c r="Q159" s="19" t="s">
        <v>605</v>
      </c>
      <c r="R159" s="563">
        <v>12</v>
      </c>
      <c r="S159" s="563">
        <v>6</v>
      </c>
      <c r="T159" s="541"/>
      <c r="U159" s="541"/>
      <c r="V159" s="29" t="s">
        <v>573</v>
      </c>
      <c r="W159" s="59" t="s">
        <v>574</v>
      </c>
      <c r="X159" s="622"/>
      <c r="Y159" s="343"/>
      <c r="Z159" s="343"/>
      <c r="AA159" s="343"/>
      <c r="AB159" s="343"/>
      <c r="AC159" s="343"/>
      <c r="AD159" s="56" t="s">
        <v>386</v>
      </c>
    </row>
    <row r="160" spans="1:30" s="1" customFormat="1" ht="162" hidden="1" customHeight="1" thickBot="1" x14ac:dyDescent="0.25">
      <c r="A160" s="15" t="s">
        <v>371</v>
      </c>
      <c r="B160" s="308" t="s">
        <v>372</v>
      </c>
      <c r="C160" s="27" t="s">
        <v>500</v>
      </c>
      <c r="D160" s="28" t="s">
        <v>501</v>
      </c>
      <c r="E160" s="51" t="s">
        <v>566</v>
      </c>
      <c r="F160" s="28" t="s">
        <v>567</v>
      </c>
      <c r="G160" s="129">
        <v>2012630010252</v>
      </c>
      <c r="H160" s="115" t="s">
        <v>568</v>
      </c>
      <c r="I160" s="150" t="s">
        <v>569</v>
      </c>
      <c r="J160" s="154" t="s">
        <v>606</v>
      </c>
      <c r="K160" s="563">
        <v>0</v>
      </c>
      <c r="L160" s="563">
        <v>1</v>
      </c>
      <c r="M160" s="563"/>
      <c r="N160" s="563"/>
      <c r="O160" s="19" t="s">
        <v>607</v>
      </c>
      <c r="P160" s="563" t="s">
        <v>382</v>
      </c>
      <c r="Q160" s="19" t="s">
        <v>607</v>
      </c>
      <c r="R160" s="563">
        <v>0</v>
      </c>
      <c r="S160" s="563">
        <v>1</v>
      </c>
      <c r="T160" s="541"/>
      <c r="U160" s="541"/>
      <c r="V160" s="29" t="s">
        <v>573</v>
      </c>
      <c r="W160" s="59" t="s">
        <v>574</v>
      </c>
      <c r="X160" s="622"/>
      <c r="Y160" s="343"/>
      <c r="Z160" s="343"/>
      <c r="AA160" s="343"/>
      <c r="AB160" s="343"/>
      <c r="AC160" s="343"/>
      <c r="AD160" s="56" t="s">
        <v>386</v>
      </c>
    </row>
    <row r="161" spans="1:30" s="1" customFormat="1" ht="162" hidden="1" customHeight="1" thickBot="1" x14ac:dyDescent="0.25">
      <c r="A161" s="15" t="s">
        <v>371</v>
      </c>
      <c r="B161" s="308" t="s">
        <v>372</v>
      </c>
      <c r="C161" s="27" t="s">
        <v>500</v>
      </c>
      <c r="D161" s="28" t="s">
        <v>501</v>
      </c>
      <c r="E161" s="51" t="s">
        <v>566</v>
      </c>
      <c r="F161" s="28" t="s">
        <v>567</v>
      </c>
      <c r="G161" s="129">
        <v>2012630010252</v>
      </c>
      <c r="H161" s="115" t="s">
        <v>568</v>
      </c>
      <c r="I161" s="150" t="s">
        <v>569</v>
      </c>
      <c r="J161" s="154" t="s">
        <v>606</v>
      </c>
      <c r="K161" s="563">
        <v>0</v>
      </c>
      <c r="L161" s="563">
        <v>1</v>
      </c>
      <c r="M161" s="563"/>
      <c r="N161" s="563"/>
      <c r="O161" s="19" t="s">
        <v>608</v>
      </c>
      <c r="P161" s="563" t="s">
        <v>382</v>
      </c>
      <c r="Q161" s="19" t="s">
        <v>608</v>
      </c>
      <c r="R161" s="563">
        <v>0</v>
      </c>
      <c r="S161" s="563">
        <v>1</v>
      </c>
      <c r="T161" s="541"/>
      <c r="U161" s="541"/>
      <c r="V161" s="29" t="s">
        <v>573</v>
      </c>
      <c r="W161" s="59" t="s">
        <v>574</v>
      </c>
      <c r="X161" s="622"/>
      <c r="Y161" s="343"/>
      <c r="Z161" s="343"/>
      <c r="AA161" s="343"/>
      <c r="AB161" s="343"/>
      <c r="AC161" s="343"/>
      <c r="AD161" s="56" t="s">
        <v>386</v>
      </c>
    </row>
    <row r="162" spans="1:30" s="1" customFormat="1" ht="162" hidden="1" customHeight="1" thickBot="1" x14ac:dyDescent="0.25">
      <c r="A162" s="15" t="s">
        <v>371</v>
      </c>
      <c r="B162" s="308" t="s">
        <v>372</v>
      </c>
      <c r="C162" s="27" t="s">
        <v>500</v>
      </c>
      <c r="D162" s="28" t="s">
        <v>501</v>
      </c>
      <c r="E162" s="51" t="s">
        <v>566</v>
      </c>
      <c r="F162" s="28" t="s">
        <v>567</v>
      </c>
      <c r="G162" s="129">
        <v>2012630010252</v>
      </c>
      <c r="H162" s="115" t="s">
        <v>568</v>
      </c>
      <c r="I162" s="150" t="s">
        <v>569</v>
      </c>
      <c r="J162" s="154" t="s">
        <v>606</v>
      </c>
      <c r="K162" s="563">
        <v>0</v>
      </c>
      <c r="L162" s="563">
        <v>1</v>
      </c>
      <c r="M162" s="563"/>
      <c r="N162" s="563"/>
      <c r="O162" s="19" t="s">
        <v>609</v>
      </c>
      <c r="P162" s="563" t="s">
        <v>382</v>
      </c>
      <c r="Q162" s="19" t="s">
        <v>609</v>
      </c>
      <c r="R162" s="563">
        <v>0</v>
      </c>
      <c r="S162" s="563">
        <v>1</v>
      </c>
      <c r="T162" s="541"/>
      <c r="U162" s="541"/>
      <c r="V162" s="29" t="s">
        <v>573</v>
      </c>
      <c r="W162" s="59" t="s">
        <v>574</v>
      </c>
      <c r="X162" s="622"/>
      <c r="Y162" s="343"/>
      <c r="Z162" s="343"/>
      <c r="AA162" s="343"/>
      <c r="AB162" s="343"/>
      <c r="AC162" s="343"/>
      <c r="AD162" s="56" t="s">
        <v>386</v>
      </c>
    </row>
    <row r="163" spans="1:30" s="1" customFormat="1" ht="156.75" hidden="1" customHeight="1" thickBot="1" x14ac:dyDescent="0.25">
      <c r="A163" s="15" t="s">
        <v>371</v>
      </c>
      <c r="B163" s="308" t="s">
        <v>372</v>
      </c>
      <c r="C163" s="27" t="s">
        <v>500</v>
      </c>
      <c r="D163" s="28" t="s">
        <v>501</v>
      </c>
      <c r="E163" s="51" t="s">
        <v>566</v>
      </c>
      <c r="F163" s="28" t="s">
        <v>567</v>
      </c>
      <c r="G163" s="129">
        <v>2012630010252</v>
      </c>
      <c r="H163" s="115" t="s">
        <v>568</v>
      </c>
      <c r="I163" s="150" t="s">
        <v>569</v>
      </c>
      <c r="J163" s="154" t="s">
        <v>610</v>
      </c>
      <c r="K163" s="563">
        <v>0</v>
      </c>
      <c r="L163" s="563">
        <v>2</v>
      </c>
      <c r="M163" s="563"/>
      <c r="N163" s="563"/>
      <c r="O163" s="19" t="s">
        <v>611</v>
      </c>
      <c r="P163" s="563" t="s">
        <v>382</v>
      </c>
      <c r="Q163" s="19" t="s">
        <v>612</v>
      </c>
      <c r="R163" s="563">
        <v>0</v>
      </c>
      <c r="S163" s="563">
        <v>1</v>
      </c>
      <c r="T163" s="541"/>
      <c r="U163" s="541"/>
      <c r="V163" s="29" t="s">
        <v>573</v>
      </c>
      <c r="W163" s="59" t="s">
        <v>574</v>
      </c>
      <c r="X163" s="622"/>
      <c r="Y163" s="343"/>
      <c r="Z163" s="343"/>
      <c r="AA163" s="343"/>
      <c r="AB163" s="343"/>
      <c r="AC163" s="343"/>
      <c r="AD163" s="56" t="s">
        <v>386</v>
      </c>
    </row>
    <row r="164" spans="1:30" s="1" customFormat="1" ht="156.75" hidden="1" customHeight="1" thickBot="1" x14ac:dyDescent="0.25">
      <c r="A164" s="15" t="s">
        <v>371</v>
      </c>
      <c r="B164" s="308" t="s">
        <v>372</v>
      </c>
      <c r="C164" s="27" t="s">
        <v>500</v>
      </c>
      <c r="D164" s="28" t="s">
        <v>501</v>
      </c>
      <c r="E164" s="51" t="s">
        <v>566</v>
      </c>
      <c r="F164" s="28" t="s">
        <v>567</v>
      </c>
      <c r="G164" s="129">
        <v>2012630010252</v>
      </c>
      <c r="H164" s="115" t="s">
        <v>568</v>
      </c>
      <c r="I164" s="150" t="s">
        <v>569</v>
      </c>
      <c r="J164" s="154" t="s">
        <v>610</v>
      </c>
      <c r="K164" s="563">
        <v>0</v>
      </c>
      <c r="L164" s="563">
        <v>2</v>
      </c>
      <c r="M164" s="563"/>
      <c r="N164" s="563"/>
      <c r="O164" s="19" t="s">
        <v>602</v>
      </c>
      <c r="P164" s="563" t="s">
        <v>382</v>
      </c>
      <c r="Q164" s="19" t="s">
        <v>603</v>
      </c>
      <c r="R164" s="563">
        <v>0</v>
      </c>
      <c r="S164" s="563">
        <v>1</v>
      </c>
      <c r="T164" s="541"/>
      <c r="U164" s="541"/>
      <c r="V164" s="29" t="s">
        <v>573</v>
      </c>
      <c r="W164" s="59" t="s">
        <v>574</v>
      </c>
      <c r="X164" s="622"/>
      <c r="Y164" s="343"/>
      <c r="Z164" s="343"/>
      <c r="AA164" s="343"/>
      <c r="AB164" s="343"/>
      <c r="AC164" s="343"/>
      <c r="AD164" s="56" t="s">
        <v>386</v>
      </c>
    </row>
    <row r="165" spans="1:30" s="1" customFormat="1" ht="156.75" hidden="1" customHeight="1" thickBot="1" x14ac:dyDescent="0.25">
      <c r="A165" s="15" t="s">
        <v>371</v>
      </c>
      <c r="B165" s="308" t="s">
        <v>372</v>
      </c>
      <c r="C165" s="27" t="s">
        <v>500</v>
      </c>
      <c r="D165" s="28" t="s">
        <v>501</v>
      </c>
      <c r="E165" s="51" t="s">
        <v>566</v>
      </c>
      <c r="F165" s="28" t="s">
        <v>567</v>
      </c>
      <c r="G165" s="129">
        <v>2012630010252</v>
      </c>
      <c r="H165" s="115" t="s">
        <v>568</v>
      </c>
      <c r="I165" s="150" t="s">
        <v>569</v>
      </c>
      <c r="J165" s="154" t="s">
        <v>610</v>
      </c>
      <c r="K165" s="563">
        <v>0</v>
      </c>
      <c r="L165" s="563">
        <v>2</v>
      </c>
      <c r="M165" s="563"/>
      <c r="N165" s="563"/>
      <c r="O165" s="19" t="s">
        <v>604</v>
      </c>
      <c r="P165" s="563" t="s">
        <v>382</v>
      </c>
      <c r="Q165" s="19" t="s">
        <v>604</v>
      </c>
      <c r="R165" s="563">
        <v>0</v>
      </c>
      <c r="S165" s="563">
        <v>2</v>
      </c>
      <c r="T165" s="541"/>
      <c r="U165" s="541"/>
      <c r="V165" s="29" t="s">
        <v>573</v>
      </c>
      <c r="W165" s="59" t="s">
        <v>574</v>
      </c>
      <c r="X165" s="622"/>
      <c r="Y165" s="343"/>
      <c r="Z165" s="343"/>
      <c r="AA165" s="343"/>
      <c r="AB165" s="343"/>
      <c r="AC165" s="343"/>
      <c r="AD165" s="56" t="s">
        <v>386</v>
      </c>
    </row>
    <row r="166" spans="1:30" s="1" customFormat="1" ht="157.5" hidden="1" customHeight="1" thickBot="1" x14ac:dyDescent="0.25">
      <c r="A166" s="15" t="s">
        <v>371</v>
      </c>
      <c r="B166" s="308" t="s">
        <v>372</v>
      </c>
      <c r="C166" s="27" t="s">
        <v>500</v>
      </c>
      <c r="D166" s="28" t="s">
        <v>501</v>
      </c>
      <c r="E166" s="51" t="s">
        <v>566</v>
      </c>
      <c r="F166" s="28" t="s">
        <v>567</v>
      </c>
      <c r="G166" s="129">
        <v>2012630010252</v>
      </c>
      <c r="H166" s="115" t="s">
        <v>568</v>
      </c>
      <c r="I166" s="150" t="s">
        <v>569</v>
      </c>
      <c r="J166" s="154" t="s">
        <v>613</v>
      </c>
      <c r="K166" s="563">
        <v>9</v>
      </c>
      <c r="L166" s="563">
        <v>2</v>
      </c>
      <c r="M166" s="563"/>
      <c r="N166" s="563"/>
      <c r="O166" s="19" t="s">
        <v>614</v>
      </c>
      <c r="P166" s="563" t="s">
        <v>382</v>
      </c>
      <c r="Q166" s="19" t="s">
        <v>615</v>
      </c>
      <c r="R166" s="563">
        <v>1</v>
      </c>
      <c r="S166" s="563">
        <v>1</v>
      </c>
      <c r="T166" s="541"/>
      <c r="U166" s="541"/>
      <c r="V166" s="29" t="s">
        <v>573</v>
      </c>
      <c r="W166" s="59" t="s">
        <v>574</v>
      </c>
      <c r="X166" s="622"/>
      <c r="Y166" s="343"/>
      <c r="Z166" s="343"/>
      <c r="AA166" s="343"/>
      <c r="AB166" s="343"/>
      <c r="AC166" s="343"/>
      <c r="AD166" s="56" t="s">
        <v>386</v>
      </c>
    </row>
    <row r="167" spans="1:30" s="1" customFormat="1" ht="157.5" hidden="1" customHeight="1" thickBot="1" x14ac:dyDescent="0.25">
      <c r="A167" s="15" t="s">
        <v>371</v>
      </c>
      <c r="B167" s="308" t="s">
        <v>372</v>
      </c>
      <c r="C167" s="27" t="s">
        <v>500</v>
      </c>
      <c r="D167" s="28" t="s">
        <v>501</v>
      </c>
      <c r="E167" s="51" t="s">
        <v>566</v>
      </c>
      <c r="F167" s="28" t="s">
        <v>567</v>
      </c>
      <c r="G167" s="129">
        <v>2012630010252</v>
      </c>
      <c r="H167" s="115" t="s">
        <v>568</v>
      </c>
      <c r="I167" s="150" t="s">
        <v>569</v>
      </c>
      <c r="J167" s="154" t="s">
        <v>613</v>
      </c>
      <c r="K167" s="563">
        <v>9</v>
      </c>
      <c r="L167" s="563">
        <v>2</v>
      </c>
      <c r="M167" s="563"/>
      <c r="N167" s="563"/>
      <c r="O167" s="19" t="s">
        <v>616</v>
      </c>
      <c r="P167" s="563" t="s">
        <v>382</v>
      </c>
      <c r="Q167" s="19" t="s">
        <v>616</v>
      </c>
      <c r="R167" s="563">
        <v>9</v>
      </c>
      <c r="S167" s="563">
        <v>2</v>
      </c>
      <c r="T167" s="541"/>
      <c r="U167" s="541"/>
      <c r="V167" s="29" t="s">
        <v>573</v>
      </c>
      <c r="W167" s="59" t="s">
        <v>574</v>
      </c>
      <c r="X167" s="622"/>
      <c r="Y167" s="343"/>
      <c r="Z167" s="343"/>
      <c r="AA167" s="343"/>
      <c r="AB167" s="343"/>
      <c r="AC167" s="343"/>
      <c r="AD167" s="56" t="s">
        <v>386</v>
      </c>
    </row>
    <row r="168" spans="1:30" s="1" customFormat="1" ht="157.5" hidden="1" customHeight="1" thickBot="1" x14ac:dyDescent="0.25">
      <c r="A168" s="15" t="s">
        <v>371</v>
      </c>
      <c r="B168" s="308" t="s">
        <v>372</v>
      </c>
      <c r="C168" s="27" t="s">
        <v>500</v>
      </c>
      <c r="D168" s="28" t="s">
        <v>501</v>
      </c>
      <c r="E168" s="51" t="s">
        <v>566</v>
      </c>
      <c r="F168" s="28" t="s">
        <v>567</v>
      </c>
      <c r="G168" s="129">
        <v>2012630010252</v>
      </c>
      <c r="H168" s="115" t="s">
        <v>568</v>
      </c>
      <c r="I168" s="150" t="s">
        <v>569</v>
      </c>
      <c r="J168" s="154" t="s">
        <v>613</v>
      </c>
      <c r="K168" s="563">
        <v>9</v>
      </c>
      <c r="L168" s="563">
        <v>2</v>
      </c>
      <c r="M168" s="563"/>
      <c r="N168" s="563"/>
      <c r="O168" s="19" t="s">
        <v>617</v>
      </c>
      <c r="P168" s="563" t="s">
        <v>382</v>
      </c>
      <c r="Q168" s="19" t="s">
        <v>618</v>
      </c>
      <c r="R168" s="563">
        <v>9</v>
      </c>
      <c r="S168" s="563">
        <v>2</v>
      </c>
      <c r="T168" s="541"/>
      <c r="U168" s="541"/>
      <c r="V168" s="29" t="s">
        <v>573</v>
      </c>
      <c r="W168" s="59" t="s">
        <v>574</v>
      </c>
      <c r="X168" s="622"/>
      <c r="Y168" s="343"/>
      <c r="Z168" s="343"/>
      <c r="AA168" s="343"/>
      <c r="AB168" s="343"/>
      <c r="AC168" s="343"/>
      <c r="AD168" s="56" t="s">
        <v>386</v>
      </c>
    </row>
    <row r="169" spans="1:30" s="1" customFormat="1" ht="150.75" hidden="1" customHeight="1" thickBot="1" x14ac:dyDescent="0.25">
      <c r="A169" s="15" t="s">
        <v>371</v>
      </c>
      <c r="B169" s="308" t="s">
        <v>372</v>
      </c>
      <c r="C169" s="27" t="s">
        <v>500</v>
      </c>
      <c r="D169" s="28" t="s">
        <v>501</v>
      </c>
      <c r="E169" s="51" t="s">
        <v>566</v>
      </c>
      <c r="F169" s="28" t="s">
        <v>567</v>
      </c>
      <c r="G169" s="129">
        <v>2012630010252</v>
      </c>
      <c r="H169" s="115" t="s">
        <v>568</v>
      </c>
      <c r="I169" s="150" t="s">
        <v>569</v>
      </c>
      <c r="J169" s="154" t="s">
        <v>619</v>
      </c>
      <c r="K169" s="563">
        <v>4</v>
      </c>
      <c r="L169" s="563">
        <v>2</v>
      </c>
      <c r="M169" s="563"/>
      <c r="N169" s="563"/>
      <c r="O169" s="19" t="s">
        <v>620</v>
      </c>
      <c r="P169" s="563" t="s">
        <v>382</v>
      </c>
      <c r="Q169" s="19" t="s">
        <v>621</v>
      </c>
      <c r="R169" s="563">
        <v>4</v>
      </c>
      <c r="S169" s="563">
        <v>2</v>
      </c>
      <c r="T169" s="541"/>
      <c r="U169" s="541"/>
      <c r="V169" s="29" t="s">
        <v>573</v>
      </c>
      <c r="W169" s="59" t="s">
        <v>574</v>
      </c>
      <c r="X169" s="622"/>
      <c r="Y169" s="343"/>
      <c r="Z169" s="343"/>
      <c r="AA169" s="343"/>
      <c r="AB169" s="343"/>
      <c r="AC169" s="343"/>
      <c r="AD169" s="56" t="s">
        <v>386</v>
      </c>
    </row>
    <row r="170" spans="1:30" s="1" customFormat="1" ht="150.75" hidden="1" customHeight="1" thickBot="1" x14ac:dyDescent="0.25">
      <c r="A170" s="15" t="s">
        <v>371</v>
      </c>
      <c r="B170" s="308" t="s">
        <v>372</v>
      </c>
      <c r="C170" s="27" t="s">
        <v>500</v>
      </c>
      <c r="D170" s="28" t="s">
        <v>501</v>
      </c>
      <c r="E170" s="51" t="s">
        <v>566</v>
      </c>
      <c r="F170" s="28" t="s">
        <v>567</v>
      </c>
      <c r="G170" s="129">
        <v>2012630010252</v>
      </c>
      <c r="H170" s="115" t="s">
        <v>568</v>
      </c>
      <c r="I170" s="150" t="s">
        <v>569</v>
      </c>
      <c r="J170" s="154" t="s">
        <v>619</v>
      </c>
      <c r="K170" s="563">
        <v>4</v>
      </c>
      <c r="L170" s="563">
        <v>2</v>
      </c>
      <c r="M170" s="563"/>
      <c r="N170" s="563"/>
      <c r="O170" s="19" t="s">
        <v>622</v>
      </c>
      <c r="P170" s="563" t="s">
        <v>382</v>
      </c>
      <c r="Q170" s="19" t="s">
        <v>623</v>
      </c>
      <c r="R170" s="563">
        <v>4</v>
      </c>
      <c r="S170" s="563">
        <v>2</v>
      </c>
      <c r="T170" s="541"/>
      <c r="U170" s="541"/>
      <c r="V170" s="29" t="s">
        <v>573</v>
      </c>
      <c r="W170" s="59" t="s">
        <v>574</v>
      </c>
      <c r="X170" s="622"/>
      <c r="Y170" s="343"/>
      <c r="Z170" s="343"/>
      <c r="AA170" s="343"/>
      <c r="AB170" s="343"/>
      <c r="AC170" s="343"/>
      <c r="AD170" s="56" t="s">
        <v>386</v>
      </c>
    </row>
    <row r="171" spans="1:30" s="1" customFormat="1" ht="150.75" hidden="1" customHeight="1" thickBot="1" x14ac:dyDescent="0.25">
      <c r="A171" s="15" t="s">
        <v>371</v>
      </c>
      <c r="B171" s="308" t="s">
        <v>372</v>
      </c>
      <c r="C171" s="27" t="s">
        <v>500</v>
      </c>
      <c r="D171" s="28" t="s">
        <v>501</v>
      </c>
      <c r="E171" s="51" t="s">
        <v>566</v>
      </c>
      <c r="F171" s="28" t="s">
        <v>567</v>
      </c>
      <c r="G171" s="129">
        <v>2012630010252</v>
      </c>
      <c r="H171" s="115" t="s">
        <v>568</v>
      </c>
      <c r="I171" s="150" t="s">
        <v>569</v>
      </c>
      <c r="J171" s="154" t="s">
        <v>619</v>
      </c>
      <c r="K171" s="563">
        <v>4</v>
      </c>
      <c r="L171" s="563">
        <v>2</v>
      </c>
      <c r="M171" s="563"/>
      <c r="N171" s="563"/>
      <c r="O171" s="19" t="s">
        <v>624</v>
      </c>
      <c r="P171" s="563" t="s">
        <v>382</v>
      </c>
      <c r="Q171" s="19" t="s">
        <v>625</v>
      </c>
      <c r="R171" s="563">
        <v>4</v>
      </c>
      <c r="S171" s="563">
        <v>2</v>
      </c>
      <c r="T171" s="541"/>
      <c r="U171" s="541"/>
      <c r="V171" s="29" t="s">
        <v>573</v>
      </c>
      <c r="W171" s="59" t="s">
        <v>574</v>
      </c>
      <c r="X171" s="622"/>
      <c r="Y171" s="343"/>
      <c r="Z171" s="343"/>
      <c r="AA171" s="343"/>
      <c r="AB171" s="343"/>
      <c r="AC171" s="343"/>
      <c r="AD171" s="56" t="s">
        <v>386</v>
      </c>
    </row>
    <row r="172" spans="1:30" s="1" customFormat="1" ht="155.25" hidden="1" customHeight="1" thickBot="1" x14ac:dyDescent="0.25">
      <c r="A172" s="15" t="s">
        <v>371</v>
      </c>
      <c r="B172" s="308" t="s">
        <v>372</v>
      </c>
      <c r="C172" s="27" t="s">
        <v>500</v>
      </c>
      <c r="D172" s="28" t="s">
        <v>501</v>
      </c>
      <c r="E172" s="51" t="s">
        <v>566</v>
      </c>
      <c r="F172" s="28" t="s">
        <v>567</v>
      </c>
      <c r="G172" s="129">
        <v>2012630010252</v>
      </c>
      <c r="H172" s="115" t="s">
        <v>568</v>
      </c>
      <c r="I172" s="150" t="s">
        <v>569</v>
      </c>
      <c r="J172" s="154" t="s">
        <v>626</v>
      </c>
      <c r="K172" s="563">
        <v>13</v>
      </c>
      <c r="L172" s="563">
        <v>13</v>
      </c>
      <c r="M172" s="563"/>
      <c r="N172" s="563"/>
      <c r="O172" s="19" t="s">
        <v>627</v>
      </c>
      <c r="P172" s="563" t="s">
        <v>382</v>
      </c>
      <c r="Q172" s="19" t="s">
        <v>628</v>
      </c>
      <c r="R172" s="563">
        <v>13</v>
      </c>
      <c r="S172" s="563">
        <v>13</v>
      </c>
      <c r="T172" s="541"/>
      <c r="U172" s="541"/>
      <c r="V172" s="29" t="s">
        <v>573</v>
      </c>
      <c r="W172" s="59" t="s">
        <v>574</v>
      </c>
      <c r="X172" s="622"/>
      <c r="Y172" s="343"/>
      <c r="Z172" s="343"/>
      <c r="AA172" s="343"/>
      <c r="AB172" s="343"/>
      <c r="AC172" s="343"/>
      <c r="AD172" s="56" t="s">
        <v>386</v>
      </c>
    </row>
    <row r="173" spans="1:30" s="1" customFormat="1" ht="155.25" hidden="1" customHeight="1" thickBot="1" x14ac:dyDescent="0.25">
      <c r="A173" s="15" t="s">
        <v>371</v>
      </c>
      <c r="B173" s="308" t="s">
        <v>372</v>
      </c>
      <c r="C173" s="27" t="s">
        <v>500</v>
      </c>
      <c r="D173" s="28" t="s">
        <v>501</v>
      </c>
      <c r="E173" s="51" t="s">
        <v>566</v>
      </c>
      <c r="F173" s="28" t="s">
        <v>567</v>
      </c>
      <c r="G173" s="129">
        <v>2012630010252</v>
      </c>
      <c r="H173" s="115" t="s">
        <v>568</v>
      </c>
      <c r="I173" s="150" t="s">
        <v>569</v>
      </c>
      <c r="J173" s="154" t="s">
        <v>626</v>
      </c>
      <c r="K173" s="563">
        <v>13</v>
      </c>
      <c r="L173" s="563">
        <v>13</v>
      </c>
      <c r="M173" s="563"/>
      <c r="N173" s="563"/>
      <c r="O173" s="19" t="s">
        <v>629</v>
      </c>
      <c r="P173" s="563" t="s">
        <v>382</v>
      </c>
      <c r="Q173" s="19" t="s">
        <v>630</v>
      </c>
      <c r="R173" s="563">
        <v>13</v>
      </c>
      <c r="S173" s="563">
        <v>13</v>
      </c>
      <c r="T173" s="541"/>
      <c r="U173" s="541"/>
      <c r="V173" s="29" t="s">
        <v>573</v>
      </c>
      <c r="W173" s="59" t="s">
        <v>574</v>
      </c>
      <c r="X173" s="622"/>
      <c r="Y173" s="343"/>
      <c r="Z173" s="343"/>
      <c r="AA173" s="343"/>
      <c r="AB173" s="343"/>
      <c r="AC173" s="343"/>
      <c r="AD173" s="56" t="s">
        <v>386</v>
      </c>
    </row>
    <row r="174" spans="1:30" s="1" customFormat="1" ht="144.75" hidden="1" customHeight="1" thickBot="1" x14ac:dyDescent="0.25">
      <c r="A174" s="15" t="s">
        <v>371</v>
      </c>
      <c r="B174" s="308" t="s">
        <v>372</v>
      </c>
      <c r="C174" s="27" t="s">
        <v>500</v>
      </c>
      <c r="D174" s="28" t="s">
        <v>501</v>
      </c>
      <c r="E174" s="51" t="s">
        <v>566</v>
      </c>
      <c r="F174" s="28" t="s">
        <v>567</v>
      </c>
      <c r="G174" s="129">
        <v>2012630010252</v>
      </c>
      <c r="H174" s="115" t="s">
        <v>568</v>
      </c>
      <c r="I174" s="150" t="s">
        <v>569</v>
      </c>
      <c r="J174" s="154" t="s">
        <v>631</v>
      </c>
      <c r="K174" s="563">
        <v>2</v>
      </c>
      <c r="L174" s="563">
        <v>2</v>
      </c>
      <c r="M174" s="563"/>
      <c r="N174" s="563"/>
      <c r="O174" s="19" t="s">
        <v>632</v>
      </c>
      <c r="P174" s="563" t="s">
        <v>382</v>
      </c>
      <c r="Q174" s="19" t="s">
        <v>633</v>
      </c>
      <c r="R174" s="563">
        <v>0</v>
      </c>
      <c r="S174" s="563">
        <v>2</v>
      </c>
      <c r="T174" s="541"/>
      <c r="U174" s="541"/>
      <c r="V174" s="29" t="s">
        <v>573</v>
      </c>
      <c r="W174" s="59" t="s">
        <v>574</v>
      </c>
      <c r="X174" s="622"/>
      <c r="Y174" s="343"/>
      <c r="Z174" s="343"/>
      <c r="AA174" s="343"/>
      <c r="AB174" s="343"/>
      <c r="AC174" s="343"/>
      <c r="AD174" s="56" t="s">
        <v>386</v>
      </c>
    </row>
    <row r="175" spans="1:30" s="1" customFormat="1" ht="180.75" hidden="1" customHeight="1" thickBot="1" x14ac:dyDescent="0.25">
      <c r="A175" s="15" t="s">
        <v>371</v>
      </c>
      <c r="B175" s="308" t="s">
        <v>372</v>
      </c>
      <c r="C175" s="27" t="s">
        <v>500</v>
      </c>
      <c r="D175" s="28" t="s">
        <v>501</v>
      </c>
      <c r="E175" s="51" t="s">
        <v>566</v>
      </c>
      <c r="F175" s="28" t="s">
        <v>567</v>
      </c>
      <c r="G175" s="129">
        <v>2012630010252</v>
      </c>
      <c r="H175" s="115" t="s">
        <v>568</v>
      </c>
      <c r="I175" s="150" t="s">
        <v>569</v>
      </c>
      <c r="J175" s="155" t="s">
        <v>634</v>
      </c>
      <c r="K175" s="541">
        <v>5</v>
      </c>
      <c r="L175" s="541">
        <v>3</v>
      </c>
      <c r="M175" s="541"/>
      <c r="N175" s="541"/>
      <c r="O175" s="537" t="s">
        <v>635</v>
      </c>
      <c r="P175" s="541" t="s">
        <v>382</v>
      </c>
      <c r="Q175" s="537" t="s">
        <v>633</v>
      </c>
      <c r="R175" s="541">
        <v>0</v>
      </c>
      <c r="S175" s="541">
        <v>3</v>
      </c>
      <c r="T175" s="541"/>
      <c r="U175" s="541"/>
      <c r="V175" s="29" t="s">
        <v>573</v>
      </c>
      <c r="W175" s="59" t="s">
        <v>574</v>
      </c>
      <c r="X175" s="624"/>
      <c r="Y175" s="343"/>
      <c r="Z175" s="343"/>
      <c r="AA175" s="343"/>
      <c r="AB175" s="343"/>
      <c r="AC175" s="343"/>
      <c r="AD175" s="56" t="s">
        <v>386</v>
      </c>
    </row>
    <row r="176" spans="1:30" s="1" customFormat="1" ht="118.5" hidden="1" customHeight="1" thickBot="1" x14ac:dyDescent="0.25">
      <c r="A176" s="15" t="s">
        <v>371</v>
      </c>
      <c r="B176" s="308" t="s">
        <v>372</v>
      </c>
      <c r="C176" s="30" t="s">
        <v>636</v>
      </c>
      <c r="D176" s="31" t="s">
        <v>637</v>
      </c>
      <c r="E176" s="30" t="s">
        <v>638</v>
      </c>
      <c r="F176" s="31" t="s">
        <v>639</v>
      </c>
      <c r="G176" s="18">
        <v>2012630010253</v>
      </c>
      <c r="H176" s="563" t="s">
        <v>640</v>
      </c>
      <c r="I176" s="32" t="s">
        <v>641</v>
      </c>
      <c r="J176" s="40" t="s">
        <v>642</v>
      </c>
      <c r="K176" s="39" t="s">
        <v>643</v>
      </c>
      <c r="L176" s="39">
        <v>4</v>
      </c>
      <c r="M176" s="39"/>
      <c r="N176" s="39"/>
      <c r="O176" s="40" t="s">
        <v>644</v>
      </c>
      <c r="P176" s="40" t="s">
        <v>382</v>
      </c>
      <c r="Q176" s="40" t="s">
        <v>645</v>
      </c>
      <c r="R176" s="39">
        <v>5</v>
      </c>
      <c r="S176" s="39">
        <v>4</v>
      </c>
      <c r="T176" s="543"/>
      <c r="U176" s="543"/>
      <c r="V176" s="32" t="s">
        <v>646</v>
      </c>
      <c r="W176" s="32" t="s">
        <v>385</v>
      </c>
      <c r="X176" s="625">
        <v>67242309</v>
      </c>
      <c r="Y176" s="549"/>
      <c r="Z176" s="549"/>
      <c r="AA176" s="549"/>
      <c r="AB176" s="549"/>
      <c r="AC176" s="549"/>
      <c r="AD176" s="32" t="s">
        <v>647</v>
      </c>
    </row>
    <row r="177" spans="1:30" s="1" customFormat="1" ht="118.5" hidden="1" customHeight="1" thickBot="1" x14ac:dyDescent="0.25">
      <c r="A177" s="15" t="s">
        <v>371</v>
      </c>
      <c r="B177" s="308" t="s">
        <v>372</v>
      </c>
      <c r="C177" s="30" t="s">
        <v>636</v>
      </c>
      <c r="D177" s="31" t="s">
        <v>637</v>
      </c>
      <c r="E177" s="30" t="s">
        <v>638</v>
      </c>
      <c r="F177" s="31" t="s">
        <v>639</v>
      </c>
      <c r="G177" s="18">
        <v>2012630010253</v>
      </c>
      <c r="H177" s="563" t="s">
        <v>640</v>
      </c>
      <c r="I177" s="32" t="s">
        <v>641</v>
      </c>
      <c r="J177" s="40" t="s">
        <v>642</v>
      </c>
      <c r="K177" s="39" t="s">
        <v>643</v>
      </c>
      <c r="L177" s="39">
        <v>4</v>
      </c>
      <c r="M177" s="543"/>
      <c r="N177" s="543"/>
      <c r="O177" s="539" t="s">
        <v>648</v>
      </c>
      <c r="P177" s="40" t="s">
        <v>382</v>
      </c>
      <c r="Q177" s="539" t="s">
        <v>649</v>
      </c>
      <c r="R177" s="543">
        <v>5</v>
      </c>
      <c r="S177" s="543">
        <v>4</v>
      </c>
      <c r="T177" s="543"/>
      <c r="U177" s="543"/>
      <c r="V177" s="32" t="s">
        <v>646</v>
      </c>
      <c r="W177" s="32" t="s">
        <v>385</v>
      </c>
      <c r="X177" s="622"/>
      <c r="Y177" s="547"/>
      <c r="Z177" s="547"/>
      <c r="AA177" s="547"/>
      <c r="AB177" s="547"/>
      <c r="AC177" s="547"/>
      <c r="AD177" s="32" t="s">
        <v>647</v>
      </c>
    </row>
    <row r="178" spans="1:30" s="1" customFormat="1" ht="118.5" hidden="1" customHeight="1" thickBot="1" x14ac:dyDescent="0.25">
      <c r="A178" s="15" t="s">
        <v>371</v>
      </c>
      <c r="B178" s="308" t="s">
        <v>372</v>
      </c>
      <c r="C178" s="30" t="s">
        <v>636</v>
      </c>
      <c r="D178" s="31" t="s">
        <v>637</v>
      </c>
      <c r="E178" s="30" t="s">
        <v>638</v>
      </c>
      <c r="F178" s="31" t="s">
        <v>639</v>
      </c>
      <c r="G178" s="18">
        <v>2012630010253</v>
      </c>
      <c r="H178" s="563" t="s">
        <v>640</v>
      </c>
      <c r="I178" s="32" t="s">
        <v>641</v>
      </c>
      <c r="J178" s="40" t="s">
        <v>642</v>
      </c>
      <c r="K178" s="39" t="s">
        <v>643</v>
      </c>
      <c r="L178" s="39">
        <v>4</v>
      </c>
      <c r="M178" s="543"/>
      <c r="N178" s="543"/>
      <c r="O178" s="539" t="s">
        <v>650</v>
      </c>
      <c r="P178" s="40" t="s">
        <v>382</v>
      </c>
      <c r="Q178" s="539" t="s">
        <v>651</v>
      </c>
      <c r="R178" s="543">
        <v>5</v>
      </c>
      <c r="S178" s="543">
        <v>4</v>
      </c>
      <c r="T178" s="543"/>
      <c r="U178" s="543"/>
      <c r="V178" s="32" t="s">
        <v>646</v>
      </c>
      <c r="W178" s="32" t="s">
        <v>385</v>
      </c>
      <c r="X178" s="622"/>
      <c r="Y178" s="547"/>
      <c r="Z178" s="547"/>
      <c r="AA178" s="547"/>
      <c r="AB178" s="547"/>
      <c r="AC178" s="547"/>
      <c r="AD178" s="32" t="s">
        <v>647</v>
      </c>
    </row>
    <row r="179" spans="1:30" s="1" customFormat="1" ht="118.5" hidden="1" customHeight="1" x14ac:dyDescent="0.2">
      <c r="A179" s="15" t="s">
        <v>371</v>
      </c>
      <c r="B179" s="308" t="s">
        <v>372</v>
      </c>
      <c r="C179" s="30" t="s">
        <v>636</v>
      </c>
      <c r="D179" s="31" t="s">
        <v>637</v>
      </c>
      <c r="E179" s="30" t="s">
        <v>638</v>
      </c>
      <c r="F179" s="31" t="s">
        <v>639</v>
      </c>
      <c r="G179" s="18">
        <v>2012630010253</v>
      </c>
      <c r="H179" s="563" t="s">
        <v>640</v>
      </c>
      <c r="I179" s="32" t="s">
        <v>641</v>
      </c>
      <c r="J179" s="40" t="s">
        <v>642</v>
      </c>
      <c r="K179" s="39" t="s">
        <v>643</v>
      </c>
      <c r="L179" s="39">
        <v>4</v>
      </c>
      <c r="M179" s="543"/>
      <c r="N179" s="543"/>
      <c r="O179" s="539" t="s">
        <v>652</v>
      </c>
      <c r="P179" s="40" t="s">
        <v>382</v>
      </c>
      <c r="Q179" s="539" t="s">
        <v>653</v>
      </c>
      <c r="R179" s="543">
        <v>5</v>
      </c>
      <c r="S179" s="543">
        <v>4</v>
      </c>
      <c r="T179" s="543"/>
      <c r="U179" s="543"/>
      <c r="V179" s="32" t="s">
        <v>646</v>
      </c>
      <c r="W179" s="32" t="s">
        <v>385</v>
      </c>
      <c r="X179" s="622"/>
      <c r="Y179" s="547"/>
      <c r="Z179" s="547"/>
      <c r="AA179" s="547"/>
      <c r="AB179" s="547"/>
      <c r="AC179" s="547"/>
      <c r="AD179" s="32" t="s">
        <v>647</v>
      </c>
    </row>
    <row r="180" spans="1:30" s="1" customFormat="1" ht="163.5" hidden="1" customHeight="1" x14ac:dyDescent="0.2">
      <c r="A180" s="15" t="s">
        <v>371</v>
      </c>
      <c r="B180" s="308" t="s">
        <v>372</v>
      </c>
      <c r="C180" s="30" t="s">
        <v>636</v>
      </c>
      <c r="D180" s="31" t="s">
        <v>637</v>
      </c>
      <c r="E180" s="30" t="s">
        <v>638</v>
      </c>
      <c r="F180" s="31" t="s">
        <v>639</v>
      </c>
      <c r="G180" s="18">
        <v>2012630010253</v>
      </c>
      <c r="H180" s="563" t="s">
        <v>640</v>
      </c>
      <c r="I180" s="32" t="s">
        <v>641</v>
      </c>
      <c r="J180" s="19" t="s">
        <v>654</v>
      </c>
      <c r="K180" s="563" t="s">
        <v>655</v>
      </c>
      <c r="L180" s="563">
        <v>45</v>
      </c>
      <c r="M180" s="563"/>
      <c r="N180" s="563"/>
      <c r="O180" s="19" t="s">
        <v>656</v>
      </c>
      <c r="P180" s="19" t="s">
        <v>382</v>
      </c>
      <c r="Q180" s="19" t="s">
        <v>657</v>
      </c>
      <c r="R180" s="563">
        <v>0</v>
      </c>
      <c r="S180" s="563">
        <v>45</v>
      </c>
      <c r="T180" s="563"/>
      <c r="U180" s="563"/>
      <c r="V180" s="32" t="s">
        <v>646</v>
      </c>
      <c r="W180" s="32" t="s">
        <v>385</v>
      </c>
      <c r="X180" s="622"/>
      <c r="Y180" s="547"/>
      <c r="Z180" s="547"/>
      <c r="AA180" s="547"/>
      <c r="AB180" s="547"/>
      <c r="AC180" s="547"/>
      <c r="AD180" s="32" t="s">
        <v>647</v>
      </c>
    </row>
    <row r="181" spans="1:30" s="1" customFormat="1" ht="163.5" hidden="1" customHeight="1" x14ac:dyDescent="0.2">
      <c r="A181" s="15" t="s">
        <v>371</v>
      </c>
      <c r="B181" s="308" t="s">
        <v>372</v>
      </c>
      <c r="C181" s="30" t="s">
        <v>636</v>
      </c>
      <c r="D181" s="31" t="s">
        <v>637</v>
      </c>
      <c r="E181" s="30" t="s">
        <v>638</v>
      </c>
      <c r="F181" s="31" t="s">
        <v>639</v>
      </c>
      <c r="G181" s="18">
        <v>2012630010253</v>
      </c>
      <c r="H181" s="563" t="s">
        <v>640</v>
      </c>
      <c r="I181" s="32" t="s">
        <v>641</v>
      </c>
      <c r="J181" s="19" t="s">
        <v>654</v>
      </c>
      <c r="K181" s="563" t="s">
        <v>655</v>
      </c>
      <c r="L181" s="563">
        <v>45</v>
      </c>
      <c r="M181" s="563"/>
      <c r="N181" s="563"/>
      <c r="O181" s="19" t="s">
        <v>658</v>
      </c>
      <c r="P181" s="19" t="s">
        <v>382</v>
      </c>
      <c r="Q181" s="19" t="s">
        <v>658</v>
      </c>
      <c r="R181" s="563">
        <v>0</v>
      </c>
      <c r="S181" s="563">
        <v>1</v>
      </c>
      <c r="T181" s="563"/>
      <c r="U181" s="563"/>
      <c r="V181" s="32" t="s">
        <v>646</v>
      </c>
      <c r="W181" s="32" t="s">
        <v>385</v>
      </c>
      <c r="X181" s="622"/>
      <c r="Y181" s="547"/>
      <c r="Z181" s="547"/>
      <c r="AA181" s="547"/>
      <c r="AB181" s="547"/>
      <c r="AC181" s="547"/>
      <c r="AD181" s="32" t="s">
        <v>647</v>
      </c>
    </row>
    <row r="182" spans="1:30" s="1" customFormat="1" ht="163.5" hidden="1" customHeight="1" x14ac:dyDescent="0.2">
      <c r="A182" s="15" t="s">
        <v>371</v>
      </c>
      <c r="B182" s="308" t="s">
        <v>372</v>
      </c>
      <c r="C182" s="30" t="s">
        <v>636</v>
      </c>
      <c r="D182" s="31" t="s">
        <v>637</v>
      </c>
      <c r="E182" s="30" t="s">
        <v>638</v>
      </c>
      <c r="F182" s="31" t="s">
        <v>639</v>
      </c>
      <c r="G182" s="18">
        <v>2012630010253</v>
      </c>
      <c r="H182" s="563" t="s">
        <v>640</v>
      </c>
      <c r="I182" s="32" t="s">
        <v>641</v>
      </c>
      <c r="J182" s="19" t="s">
        <v>654</v>
      </c>
      <c r="K182" s="563" t="s">
        <v>655</v>
      </c>
      <c r="L182" s="563">
        <v>45</v>
      </c>
      <c r="M182" s="563"/>
      <c r="N182" s="563"/>
      <c r="O182" s="19" t="s">
        <v>659</v>
      </c>
      <c r="P182" s="19" t="s">
        <v>382</v>
      </c>
      <c r="Q182" s="19" t="s">
        <v>660</v>
      </c>
      <c r="R182" s="563">
        <v>0</v>
      </c>
      <c r="S182" s="563">
        <v>1</v>
      </c>
      <c r="T182" s="563"/>
      <c r="U182" s="563"/>
      <c r="V182" s="32" t="s">
        <v>646</v>
      </c>
      <c r="W182" s="32" t="s">
        <v>385</v>
      </c>
      <c r="X182" s="622"/>
      <c r="Y182" s="547"/>
      <c r="Z182" s="547"/>
      <c r="AA182" s="547"/>
      <c r="AB182" s="547"/>
      <c r="AC182" s="547"/>
      <c r="AD182" s="32" t="s">
        <v>647</v>
      </c>
    </row>
    <row r="183" spans="1:30" s="1" customFormat="1" ht="163.5" hidden="1" customHeight="1" x14ac:dyDescent="0.2">
      <c r="A183" s="15" t="s">
        <v>371</v>
      </c>
      <c r="B183" s="308" t="s">
        <v>372</v>
      </c>
      <c r="C183" s="30" t="s">
        <v>636</v>
      </c>
      <c r="D183" s="31" t="s">
        <v>637</v>
      </c>
      <c r="E183" s="30" t="s">
        <v>638</v>
      </c>
      <c r="F183" s="31" t="s">
        <v>639</v>
      </c>
      <c r="G183" s="18">
        <v>2012630010253</v>
      </c>
      <c r="H183" s="563" t="s">
        <v>640</v>
      </c>
      <c r="I183" s="32" t="s">
        <v>641</v>
      </c>
      <c r="J183" s="19" t="s">
        <v>654</v>
      </c>
      <c r="K183" s="563" t="s">
        <v>655</v>
      </c>
      <c r="L183" s="563">
        <v>45</v>
      </c>
      <c r="M183" s="563"/>
      <c r="N183" s="563"/>
      <c r="O183" s="19" t="s">
        <v>661</v>
      </c>
      <c r="P183" s="19" t="s">
        <v>382</v>
      </c>
      <c r="Q183" s="19" t="s">
        <v>662</v>
      </c>
      <c r="R183" s="563">
        <v>0</v>
      </c>
      <c r="S183" s="563">
        <v>45</v>
      </c>
      <c r="T183" s="563"/>
      <c r="U183" s="563"/>
      <c r="V183" s="32" t="s">
        <v>646</v>
      </c>
      <c r="W183" s="32" t="s">
        <v>385</v>
      </c>
      <c r="X183" s="622"/>
      <c r="Y183" s="547"/>
      <c r="Z183" s="547"/>
      <c r="AA183" s="547"/>
      <c r="AB183" s="547"/>
      <c r="AC183" s="547"/>
      <c r="AD183" s="32" t="s">
        <v>647</v>
      </c>
    </row>
    <row r="184" spans="1:30" s="1" customFormat="1" ht="117" hidden="1" customHeight="1" x14ac:dyDescent="0.2">
      <c r="A184" s="15" t="s">
        <v>371</v>
      </c>
      <c r="B184" s="308" t="s">
        <v>372</v>
      </c>
      <c r="C184" s="30" t="s">
        <v>636</v>
      </c>
      <c r="D184" s="31" t="s">
        <v>637</v>
      </c>
      <c r="E184" s="30" t="s">
        <v>638</v>
      </c>
      <c r="F184" s="31" t="s">
        <v>639</v>
      </c>
      <c r="G184" s="18">
        <v>2012630010253</v>
      </c>
      <c r="H184" s="563" t="s">
        <v>640</v>
      </c>
      <c r="I184" s="32" t="s">
        <v>641</v>
      </c>
      <c r="J184" s="19" t="s">
        <v>663</v>
      </c>
      <c r="K184" s="563" t="s">
        <v>664</v>
      </c>
      <c r="L184" s="563">
        <v>1</v>
      </c>
      <c r="M184" s="563"/>
      <c r="N184" s="563"/>
      <c r="O184" s="19" t="s">
        <v>665</v>
      </c>
      <c r="P184" s="19" t="s">
        <v>382</v>
      </c>
      <c r="Q184" s="19" t="s">
        <v>666</v>
      </c>
      <c r="R184" s="563">
        <v>1</v>
      </c>
      <c r="S184" s="563">
        <v>1</v>
      </c>
      <c r="T184" s="563"/>
      <c r="U184" s="563"/>
      <c r="V184" s="32" t="s">
        <v>646</v>
      </c>
      <c r="W184" s="32" t="s">
        <v>385</v>
      </c>
      <c r="X184" s="622"/>
      <c r="Y184" s="547"/>
      <c r="Z184" s="547"/>
      <c r="AA184" s="547"/>
      <c r="AB184" s="547"/>
      <c r="AC184" s="547"/>
      <c r="AD184" s="32" t="s">
        <v>647</v>
      </c>
    </row>
    <row r="185" spans="1:30" s="1" customFormat="1" ht="117" hidden="1" customHeight="1" x14ac:dyDescent="0.2">
      <c r="A185" s="15" t="s">
        <v>371</v>
      </c>
      <c r="B185" s="308" t="s">
        <v>372</v>
      </c>
      <c r="C185" s="30" t="s">
        <v>636</v>
      </c>
      <c r="D185" s="31" t="s">
        <v>637</v>
      </c>
      <c r="E185" s="30" t="s">
        <v>638</v>
      </c>
      <c r="F185" s="31" t="s">
        <v>639</v>
      </c>
      <c r="G185" s="18">
        <v>2012630010253</v>
      </c>
      <c r="H185" s="563" t="s">
        <v>640</v>
      </c>
      <c r="I185" s="32" t="s">
        <v>641</v>
      </c>
      <c r="J185" s="19" t="s">
        <v>663</v>
      </c>
      <c r="K185" s="563" t="s">
        <v>664</v>
      </c>
      <c r="L185" s="563">
        <v>1</v>
      </c>
      <c r="M185" s="563"/>
      <c r="N185" s="563"/>
      <c r="O185" s="19" t="s">
        <v>667</v>
      </c>
      <c r="P185" s="19"/>
      <c r="Q185" s="19" t="s">
        <v>668</v>
      </c>
      <c r="R185" s="563">
        <v>1</v>
      </c>
      <c r="S185" s="563">
        <v>1</v>
      </c>
      <c r="T185" s="563"/>
      <c r="U185" s="563"/>
      <c r="V185" s="32" t="s">
        <v>646</v>
      </c>
      <c r="W185" s="32" t="s">
        <v>385</v>
      </c>
      <c r="X185" s="622"/>
      <c r="Y185" s="547"/>
      <c r="Z185" s="547"/>
      <c r="AA185" s="547"/>
      <c r="AB185" s="547"/>
      <c r="AC185" s="547"/>
      <c r="AD185" s="32" t="s">
        <v>647</v>
      </c>
    </row>
    <row r="186" spans="1:30" s="1" customFormat="1" ht="117" hidden="1" customHeight="1" x14ac:dyDescent="0.2">
      <c r="A186" s="15" t="s">
        <v>371</v>
      </c>
      <c r="B186" s="308" t="s">
        <v>372</v>
      </c>
      <c r="C186" s="30" t="s">
        <v>636</v>
      </c>
      <c r="D186" s="31" t="s">
        <v>637</v>
      </c>
      <c r="E186" s="30" t="s">
        <v>638</v>
      </c>
      <c r="F186" s="31" t="s">
        <v>639</v>
      </c>
      <c r="G186" s="18">
        <v>2012630010253</v>
      </c>
      <c r="H186" s="563" t="s">
        <v>640</v>
      </c>
      <c r="I186" s="32" t="s">
        <v>641</v>
      </c>
      <c r="J186" s="19" t="s">
        <v>663</v>
      </c>
      <c r="K186" s="563" t="s">
        <v>664</v>
      </c>
      <c r="L186" s="563">
        <v>1</v>
      </c>
      <c r="M186" s="563"/>
      <c r="N186" s="563"/>
      <c r="O186" s="19" t="s">
        <v>669</v>
      </c>
      <c r="P186" s="19"/>
      <c r="Q186" s="19" t="s">
        <v>670</v>
      </c>
      <c r="R186" s="563">
        <v>1</v>
      </c>
      <c r="S186" s="563">
        <v>1</v>
      </c>
      <c r="T186" s="563"/>
      <c r="U186" s="563"/>
      <c r="V186" s="32" t="s">
        <v>646</v>
      </c>
      <c r="W186" s="32" t="s">
        <v>385</v>
      </c>
      <c r="X186" s="622"/>
      <c r="Y186" s="547"/>
      <c r="Z186" s="547"/>
      <c r="AA186" s="547"/>
      <c r="AB186" s="547"/>
      <c r="AC186" s="547"/>
      <c r="AD186" s="32" t="s">
        <v>647</v>
      </c>
    </row>
    <row r="187" spans="1:30" s="1" customFormat="1" ht="136.5" hidden="1" customHeight="1" x14ac:dyDescent="0.2">
      <c r="A187" s="15" t="s">
        <v>371</v>
      </c>
      <c r="B187" s="308" t="s">
        <v>372</v>
      </c>
      <c r="C187" s="30" t="s">
        <v>636</v>
      </c>
      <c r="D187" s="31" t="s">
        <v>637</v>
      </c>
      <c r="E187" s="30" t="s">
        <v>638</v>
      </c>
      <c r="F187" s="31" t="s">
        <v>639</v>
      </c>
      <c r="G187" s="18">
        <v>2012630010253</v>
      </c>
      <c r="H187" s="563" t="s">
        <v>640</v>
      </c>
      <c r="I187" s="32" t="s">
        <v>641</v>
      </c>
      <c r="J187" s="19" t="s">
        <v>671</v>
      </c>
      <c r="K187" s="563" t="s">
        <v>672</v>
      </c>
      <c r="L187" s="563">
        <v>1</v>
      </c>
      <c r="M187" s="563"/>
      <c r="N187" s="563"/>
      <c r="O187" s="19" t="s">
        <v>673</v>
      </c>
      <c r="P187" s="19" t="s">
        <v>674</v>
      </c>
      <c r="Q187" s="19" t="s">
        <v>675</v>
      </c>
      <c r="R187" s="563" t="s">
        <v>676</v>
      </c>
      <c r="S187" s="563">
        <v>1</v>
      </c>
      <c r="T187" s="563"/>
      <c r="U187" s="563"/>
      <c r="V187" s="32" t="s">
        <v>646</v>
      </c>
      <c r="W187" s="32" t="s">
        <v>385</v>
      </c>
      <c r="X187" s="622"/>
      <c r="Y187" s="547"/>
      <c r="Z187" s="547"/>
      <c r="AA187" s="547"/>
      <c r="AB187" s="547"/>
      <c r="AC187" s="547"/>
      <c r="AD187" s="32" t="s">
        <v>647</v>
      </c>
    </row>
    <row r="188" spans="1:30" s="1" customFormat="1" ht="136.5" hidden="1" customHeight="1" x14ac:dyDescent="0.2">
      <c r="A188" s="15" t="s">
        <v>371</v>
      </c>
      <c r="B188" s="308" t="s">
        <v>372</v>
      </c>
      <c r="C188" s="30" t="s">
        <v>636</v>
      </c>
      <c r="D188" s="31" t="s">
        <v>637</v>
      </c>
      <c r="E188" s="30" t="s">
        <v>638</v>
      </c>
      <c r="F188" s="31" t="s">
        <v>639</v>
      </c>
      <c r="G188" s="18">
        <v>2012630010253</v>
      </c>
      <c r="H188" s="563" t="s">
        <v>640</v>
      </c>
      <c r="I188" s="32" t="s">
        <v>641</v>
      </c>
      <c r="J188" s="19" t="s">
        <v>671</v>
      </c>
      <c r="K188" s="563" t="s">
        <v>672</v>
      </c>
      <c r="L188" s="563">
        <v>1</v>
      </c>
      <c r="M188" s="563"/>
      <c r="N188" s="563"/>
      <c r="O188" s="19" t="s">
        <v>677</v>
      </c>
      <c r="P188" s="19" t="s">
        <v>674</v>
      </c>
      <c r="Q188" s="19" t="s">
        <v>678</v>
      </c>
      <c r="R188" s="563">
        <v>0</v>
      </c>
      <c r="S188" s="563">
        <v>1</v>
      </c>
      <c r="T188" s="563"/>
      <c r="U188" s="563"/>
      <c r="V188" s="32" t="s">
        <v>646</v>
      </c>
      <c r="W188" s="32" t="s">
        <v>385</v>
      </c>
      <c r="X188" s="622"/>
      <c r="Y188" s="547"/>
      <c r="Z188" s="547"/>
      <c r="AA188" s="547"/>
      <c r="AB188" s="547"/>
      <c r="AC188" s="547"/>
      <c r="AD188" s="32" t="s">
        <v>647</v>
      </c>
    </row>
    <row r="189" spans="1:30" s="1" customFormat="1" ht="136.5" hidden="1" customHeight="1" x14ac:dyDescent="0.2">
      <c r="A189" s="15" t="s">
        <v>371</v>
      </c>
      <c r="B189" s="308" t="s">
        <v>372</v>
      </c>
      <c r="C189" s="30" t="s">
        <v>636</v>
      </c>
      <c r="D189" s="31" t="s">
        <v>637</v>
      </c>
      <c r="E189" s="30" t="s">
        <v>638</v>
      </c>
      <c r="F189" s="31" t="s">
        <v>639</v>
      </c>
      <c r="G189" s="18">
        <v>2012630010253</v>
      </c>
      <c r="H189" s="563" t="s">
        <v>640</v>
      </c>
      <c r="I189" s="32" t="s">
        <v>641</v>
      </c>
      <c r="J189" s="19" t="s">
        <v>671</v>
      </c>
      <c r="K189" s="563" t="s">
        <v>672</v>
      </c>
      <c r="L189" s="563">
        <v>1</v>
      </c>
      <c r="M189" s="563"/>
      <c r="N189" s="563"/>
      <c r="O189" s="19" t="s">
        <v>679</v>
      </c>
      <c r="P189" s="19" t="s">
        <v>674</v>
      </c>
      <c r="Q189" s="19" t="s">
        <v>680</v>
      </c>
      <c r="R189" s="563">
        <v>0</v>
      </c>
      <c r="S189" s="563">
        <v>1</v>
      </c>
      <c r="T189" s="563"/>
      <c r="U189" s="563"/>
      <c r="V189" s="32" t="s">
        <v>646</v>
      </c>
      <c r="W189" s="32" t="s">
        <v>385</v>
      </c>
      <c r="X189" s="622"/>
      <c r="Y189" s="547"/>
      <c r="Z189" s="547"/>
      <c r="AA189" s="547"/>
      <c r="AB189" s="547"/>
      <c r="AC189" s="547"/>
      <c r="AD189" s="32" t="s">
        <v>647</v>
      </c>
    </row>
    <row r="190" spans="1:30" s="1" customFormat="1" ht="137.25" hidden="1" customHeight="1" x14ac:dyDescent="0.2">
      <c r="A190" s="15" t="s">
        <v>371</v>
      </c>
      <c r="B190" s="308" t="s">
        <v>372</v>
      </c>
      <c r="C190" s="30" t="s">
        <v>636</v>
      </c>
      <c r="D190" s="31" t="s">
        <v>637</v>
      </c>
      <c r="E190" s="30" t="s">
        <v>638</v>
      </c>
      <c r="F190" s="31" t="s">
        <v>639</v>
      </c>
      <c r="G190" s="18">
        <v>2012630010253</v>
      </c>
      <c r="H190" s="563" t="s">
        <v>640</v>
      </c>
      <c r="I190" s="32" t="s">
        <v>641</v>
      </c>
      <c r="J190" s="19" t="s">
        <v>681</v>
      </c>
      <c r="K190" s="563" t="s">
        <v>682</v>
      </c>
      <c r="L190" s="563">
        <v>1</v>
      </c>
      <c r="M190" s="563"/>
      <c r="N190" s="563"/>
      <c r="O190" s="19" t="s">
        <v>683</v>
      </c>
      <c r="P190" s="19" t="s">
        <v>382</v>
      </c>
      <c r="Q190" s="19" t="s">
        <v>684</v>
      </c>
      <c r="R190" s="563">
        <v>0</v>
      </c>
      <c r="S190" s="563">
        <v>6</v>
      </c>
      <c r="T190" s="563"/>
      <c r="U190" s="563"/>
      <c r="V190" s="32" t="s">
        <v>646</v>
      </c>
      <c r="W190" s="32" t="s">
        <v>385</v>
      </c>
      <c r="X190" s="622"/>
      <c r="Y190" s="547"/>
      <c r="Z190" s="547"/>
      <c r="AA190" s="547"/>
      <c r="AB190" s="547"/>
      <c r="AC190" s="547"/>
      <c r="AD190" s="32" t="s">
        <v>647</v>
      </c>
    </row>
    <row r="191" spans="1:30" s="1" customFormat="1" ht="137.25" hidden="1" customHeight="1" x14ac:dyDescent="0.2">
      <c r="A191" s="15" t="s">
        <v>371</v>
      </c>
      <c r="B191" s="308" t="s">
        <v>372</v>
      </c>
      <c r="C191" s="30" t="s">
        <v>636</v>
      </c>
      <c r="D191" s="31" t="s">
        <v>637</v>
      </c>
      <c r="E191" s="30" t="s">
        <v>638</v>
      </c>
      <c r="F191" s="31" t="s">
        <v>639</v>
      </c>
      <c r="G191" s="18">
        <v>2012630010253</v>
      </c>
      <c r="H191" s="563" t="s">
        <v>640</v>
      </c>
      <c r="I191" s="32" t="s">
        <v>641</v>
      </c>
      <c r="J191" s="19" t="s">
        <v>681</v>
      </c>
      <c r="K191" s="563" t="s">
        <v>682</v>
      </c>
      <c r="L191" s="563">
        <v>1</v>
      </c>
      <c r="M191" s="541"/>
      <c r="N191" s="541"/>
      <c r="O191" s="537" t="s">
        <v>685</v>
      </c>
      <c r="P191" s="19" t="s">
        <v>382</v>
      </c>
      <c r="Q191" s="537" t="s">
        <v>686</v>
      </c>
      <c r="R191" s="541">
        <v>0</v>
      </c>
      <c r="S191" s="541">
        <v>70</v>
      </c>
      <c r="T191" s="541"/>
      <c r="U191" s="541"/>
      <c r="V191" s="32" t="s">
        <v>646</v>
      </c>
      <c r="W191" s="32" t="s">
        <v>385</v>
      </c>
      <c r="X191" s="622"/>
      <c r="Y191" s="547"/>
      <c r="Z191" s="547"/>
      <c r="AA191" s="547"/>
      <c r="AB191" s="547"/>
      <c r="AC191" s="547"/>
      <c r="AD191" s="32" t="s">
        <v>647</v>
      </c>
    </row>
    <row r="192" spans="1:30" s="1" customFormat="1" ht="137.25" hidden="1" customHeight="1" x14ac:dyDescent="0.2">
      <c r="A192" s="15" t="s">
        <v>371</v>
      </c>
      <c r="B192" s="308" t="s">
        <v>372</v>
      </c>
      <c r="C192" s="30" t="s">
        <v>636</v>
      </c>
      <c r="D192" s="31" t="s">
        <v>637</v>
      </c>
      <c r="E192" s="30" t="s">
        <v>638</v>
      </c>
      <c r="F192" s="31" t="s">
        <v>639</v>
      </c>
      <c r="G192" s="18">
        <v>2012630010253</v>
      </c>
      <c r="H192" s="563" t="s">
        <v>640</v>
      </c>
      <c r="I192" s="32" t="s">
        <v>641</v>
      </c>
      <c r="J192" s="19" t="s">
        <v>681</v>
      </c>
      <c r="K192" s="563" t="s">
        <v>682</v>
      </c>
      <c r="L192" s="563">
        <v>1</v>
      </c>
      <c r="M192" s="541"/>
      <c r="N192" s="541"/>
      <c r="O192" s="537" t="s">
        <v>687</v>
      </c>
      <c r="P192" s="19" t="s">
        <v>382</v>
      </c>
      <c r="Q192" s="537" t="s">
        <v>688</v>
      </c>
      <c r="R192" s="541">
        <v>0</v>
      </c>
      <c r="S192" s="541">
        <v>1</v>
      </c>
      <c r="T192" s="541"/>
      <c r="U192" s="541"/>
      <c r="V192" s="32" t="s">
        <v>646</v>
      </c>
      <c r="W192" s="32" t="s">
        <v>385</v>
      </c>
      <c r="X192" s="622"/>
      <c r="Y192" s="547"/>
      <c r="Z192" s="547"/>
      <c r="AA192" s="547"/>
      <c r="AB192" s="547"/>
      <c r="AC192" s="547"/>
      <c r="AD192" s="32" t="s">
        <v>647</v>
      </c>
    </row>
    <row r="193" spans="1:30" s="1" customFormat="1" ht="165" hidden="1" customHeight="1" x14ac:dyDescent="0.2">
      <c r="A193" s="15" t="s">
        <v>371</v>
      </c>
      <c r="B193" s="308" t="s">
        <v>372</v>
      </c>
      <c r="C193" s="27" t="s">
        <v>636</v>
      </c>
      <c r="D193" s="28" t="s">
        <v>637</v>
      </c>
      <c r="E193" s="27" t="s">
        <v>638</v>
      </c>
      <c r="F193" s="28" t="s">
        <v>639</v>
      </c>
      <c r="G193" s="120">
        <v>2012630010253</v>
      </c>
      <c r="H193" s="541" t="s">
        <v>640</v>
      </c>
      <c r="I193" s="29" t="s">
        <v>641</v>
      </c>
      <c r="J193" s="537" t="s">
        <v>689</v>
      </c>
      <c r="K193" s="541" t="s">
        <v>690</v>
      </c>
      <c r="L193" s="541">
        <v>1</v>
      </c>
      <c r="M193" s="541"/>
      <c r="N193" s="541"/>
      <c r="O193" s="537" t="s">
        <v>691</v>
      </c>
      <c r="P193" s="537" t="s">
        <v>382</v>
      </c>
      <c r="Q193" s="537" t="s">
        <v>692</v>
      </c>
      <c r="R193" s="541">
        <v>1</v>
      </c>
      <c r="S193" s="541">
        <v>6</v>
      </c>
      <c r="T193" s="541"/>
      <c r="U193" s="541"/>
      <c r="V193" s="32" t="s">
        <v>646</v>
      </c>
      <c r="W193" s="32" t="s">
        <v>385</v>
      </c>
      <c r="X193" s="622"/>
      <c r="Y193" s="547"/>
      <c r="Z193" s="547"/>
      <c r="AA193" s="547"/>
      <c r="AB193" s="547"/>
      <c r="AC193" s="547"/>
      <c r="AD193" s="32" t="s">
        <v>647</v>
      </c>
    </row>
    <row r="194" spans="1:30" s="1" customFormat="1" ht="165" hidden="1" customHeight="1" x14ac:dyDescent="0.2">
      <c r="A194" s="15" t="s">
        <v>371</v>
      </c>
      <c r="B194" s="308" t="s">
        <v>372</v>
      </c>
      <c r="C194" s="27" t="s">
        <v>636</v>
      </c>
      <c r="D194" s="28" t="s">
        <v>637</v>
      </c>
      <c r="E194" s="27" t="s">
        <v>638</v>
      </c>
      <c r="F194" s="28" t="s">
        <v>639</v>
      </c>
      <c r="G194" s="120">
        <v>2012630010253</v>
      </c>
      <c r="H194" s="541" t="s">
        <v>640</v>
      </c>
      <c r="I194" s="29" t="s">
        <v>641</v>
      </c>
      <c r="J194" s="537" t="s">
        <v>689</v>
      </c>
      <c r="K194" s="541" t="s">
        <v>690</v>
      </c>
      <c r="L194" s="541">
        <v>1</v>
      </c>
      <c r="M194" s="541"/>
      <c r="N194" s="541"/>
      <c r="O194" s="19" t="s">
        <v>693</v>
      </c>
      <c r="P194" s="537" t="s">
        <v>382</v>
      </c>
      <c r="Q194" s="19" t="s">
        <v>694</v>
      </c>
      <c r="R194" s="563">
        <v>1</v>
      </c>
      <c r="S194" s="563">
        <v>1</v>
      </c>
      <c r="T194" s="563"/>
      <c r="U194" s="563"/>
      <c r="V194" s="32" t="s">
        <v>646</v>
      </c>
      <c r="W194" s="32" t="s">
        <v>385</v>
      </c>
      <c r="X194" s="622"/>
      <c r="Y194" s="547"/>
      <c r="Z194" s="547"/>
      <c r="AA194" s="547"/>
      <c r="AB194" s="547"/>
      <c r="AC194" s="547"/>
      <c r="AD194" s="32" t="s">
        <v>647</v>
      </c>
    </row>
    <row r="195" spans="1:30" s="1" customFormat="1" ht="165" hidden="1" customHeight="1" x14ac:dyDescent="0.2">
      <c r="A195" s="15" t="s">
        <v>371</v>
      </c>
      <c r="B195" s="308" t="s">
        <v>372</v>
      </c>
      <c r="C195" s="27" t="s">
        <v>636</v>
      </c>
      <c r="D195" s="28" t="s">
        <v>637</v>
      </c>
      <c r="E195" s="27" t="s">
        <v>638</v>
      </c>
      <c r="F195" s="28" t="s">
        <v>639</v>
      </c>
      <c r="G195" s="120">
        <v>2012630010253</v>
      </c>
      <c r="H195" s="541" t="s">
        <v>640</v>
      </c>
      <c r="I195" s="29" t="s">
        <v>641</v>
      </c>
      <c r="J195" s="537" t="s">
        <v>689</v>
      </c>
      <c r="K195" s="541" t="s">
        <v>690</v>
      </c>
      <c r="L195" s="541">
        <v>1</v>
      </c>
      <c r="M195" s="541"/>
      <c r="N195" s="541"/>
      <c r="O195" s="19" t="s">
        <v>695</v>
      </c>
      <c r="P195" s="537" t="s">
        <v>382</v>
      </c>
      <c r="Q195" s="19" t="s">
        <v>696</v>
      </c>
      <c r="R195" s="563">
        <v>1</v>
      </c>
      <c r="S195" s="563">
        <v>1</v>
      </c>
      <c r="T195" s="563"/>
      <c r="U195" s="563"/>
      <c r="V195" s="32" t="s">
        <v>646</v>
      </c>
      <c r="W195" s="32" t="s">
        <v>385</v>
      </c>
      <c r="X195" s="622"/>
      <c r="Y195" s="547"/>
      <c r="Z195" s="547"/>
      <c r="AA195" s="547"/>
      <c r="AB195" s="547"/>
      <c r="AC195" s="547"/>
      <c r="AD195" s="32" t="s">
        <v>647</v>
      </c>
    </row>
    <row r="196" spans="1:30" s="1" customFormat="1" ht="165" hidden="1" customHeight="1" x14ac:dyDescent="0.2">
      <c r="A196" s="15" t="s">
        <v>371</v>
      </c>
      <c r="B196" s="308" t="s">
        <v>372</v>
      </c>
      <c r="C196" s="30" t="s">
        <v>636</v>
      </c>
      <c r="D196" s="31" t="s">
        <v>637</v>
      </c>
      <c r="E196" s="30" t="s">
        <v>638</v>
      </c>
      <c r="F196" s="31" t="s">
        <v>639</v>
      </c>
      <c r="G196" s="18">
        <v>2012630010253</v>
      </c>
      <c r="H196" s="563" t="s">
        <v>640</v>
      </c>
      <c r="I196" s="32" t="s">
        <v>641</v>
      </c>
      <c r="J196" s="19" t="s">
        <v>689</v>
      </c>
      <c r="K196" s="563" t="s">
        <v>690</v>
      </c>
      <c r="L196" s="563">
        <v>1</v>
      </c>
      <c r="M196" s="563"/>
      <c r="N196" s="563"/>
      <c r="O196" s="19" t="s">
        <v>697</v>
      </c>
      <c r="P196" s="19" t="s">
        <v>382</v>
      </c>
      <c r="Q196" s="19" t="s">
        <v>698</v>
      </c>
      <c r="R196" s="563">
        <v>1</v>
      </c>
      <c r="S196" s="563">
        <v>1</v>
      </c>
      <c r="T196" s="563"/>
      <c r="U196" s="563"/>
      <c r="V196" s="32" t="s">
        <v>646</v>
      </c>
      <c r="W196" s="32" t="s">
        <v>385</v>
      </c>
      <c r="X196" s="624"/>
      <c r="Y196" s="548"/>
      <c r="Z196" s="548"/>
      <c r="AA196" s="548"/>
      <c r="AB196" s="548"/>
      <c r="AC196" s="548"/>
      <c r="AD196" s="32" t="s">
        <v>647</v>
      </c>
    </row>
    <row r="197" spans="1:30" s="1" customFormat="1" ht="138.75" hidden="1" customHeight="1" thickBot="1" x14ac:dyDescent="0.25">
      <c r="A197" s="15" t="s">
        <v>371</v>
      </c>
      <c r="B197" s="308" t="s">
        <v>372</v>
      </c>
      <c r="C197" s="5" t="s">
        <v>636</v>
      </c>
      <c r="D197" s="17" t="s">
        <v>637</v>
      </c>
      <c r="E197" s="5" t="s">
        <v>699</v>
      </c>
      <c r="F197" s="17" t="s">
        <v>700</v>
      </c>
      <c r="G197" s="18">
        <v>2012630010254</v>
      </c>
      <c r="H197" s="563" t="s">
        <v>701</v>
      </c>
      <c r="I197" s="563" t="s">
        <v>702</v>
      </c>
      <c r="J197" s="19" t="s">
        <v>703</v>
      </c>
      <c r="K197" s="563">
        <v>0</v>
      </c>
      <c r="L197" s="563">
        <v>2</v>
      </c>
      <c r="M197" s="563"/>
      <c r="N197" s="563"/>
      <c r="O197" s="19" t="s">
        <v>704</v>
      </c>
      <c r="P197" s="563" t="s">
        <v>382</v>
      </c>
      <c r="Q197" s="50" t="s">
        <v>705</v>
      </c>
      <c r="R197" s="45">
        <v>0</v>
      </c>
      <c r="S197" s="45">
        <v>2</v>
      </c>
      <c r="T197" s="45"/>
      <c r="U197" s="45"/>
      <c r="V197" s="45" t="s">
        <v>706</v>
      </c>
      <c r="W197" s="45" t="s">
        <v>385</v>
      </c>
      <c r="X197" s="625">
        <v>5000000</v>
      </c>
      <c r="Y197" s="343"/>
      <c r="Z197" s="343"/>
      <c r="AA197" s="343"/>
      <c r="AB197" s="343"/>
      <c r="AC197" s="343"/>
      <c r="AD197" s="46" t="s">
        <v>707</v>
      </c>
    </row>
    <row r="198" spans="1:30" s="1" customFormat="1" ht="138.75" hidden="1" customHeight="1" thickBot="1" x14ac:dyDescent="0.25">
      <c r="A198" s="15" t="s">
        <v>371</v>
      </c>
      <c r="B198" s="308" t="s">
        <v>372</v>
      </c>
      <c r="C198" s="5" t="s">
        <v>636</v>
      </c>
      <c r="D198" s="17" t="s">
        <v>637</v>
      </c>
      <c r="E198" s="5" t="s">
        <v>699</v>
      </c>
      <c r="F198" s="17" t="s">
        <v>700</v>
      </c>
      <c r="G198" s="18">
        <v>2012630010254</v>
      </c>
      <c r="H198" s="563" t="s">
        <v>701</v>
      </c>
      <c r="I198" s="563" t="s">
        <v>702</v>
      </c>
      <c r="J198" s="19" t="s">
        <v>703</v>
      </c>
      <c r="K198" s="563">
        <v>0</v>
      </c>
      <c r="L198" s="563">
        <v>2</v>
      </c>
      <c r="M198" s="543"/>
      <c r="N198" s="543"/>
      <c r="O198" s="539" t="s">
        <v>708</v>
      </c>
      <c r="P198" s="563" t="s">
        <v>382</v>
      </c>
      <c r="Q198" s="538" t="s">
        <v>709</v>
      </c>
      <c r="R198" s="542">
        <v>0</v>
      </c>
      <c r="S198" s="542">
        <v>2</v>
      </c>
      <c r="T198" s="542"/>
      <c r="U198" s="542"/>
      <c r="V198" s="542" t="s">
        <v>706</v>
      </c>
      <c r="W198" s="542" t="s">
        <v>385</v>
      </c>
      <c r="X198" s="624"/>
      <c r="Y198" s="343"/>
      <c r="Z198" s="343"/>
      <c r="AA198" s="343"/>
      <c r="AB198" s="343"/>
      <c r="AC198" s="343"/>
      <c r="AD198" s="41" t="s">
        <v>707</v>
      </c>
    </row>
    <row r="199" spans="1:30" s="1" customFormat="1" ht="140.25" hidden="1" customHeight="1" x14ac:dyDescent="0.2">
      <c r="A199" s="15" t="s">
        <v>371</v>
      </c>
      <c r="B199" s="308" t="s">
        <v>372</v>
      </c>
      <c r="C199" s="30" t="s">
        <v>710</v>
      </c>
      <c r="D199" s="31" t="s">
        <v>711</v>
      </c>
      <c r="E199" s="30" t="s">
        <v>712</v>
      </c>
      <c r="F199" s="31" t="s">
        <v>713</v>
      </c>
      <c r="G199" s="18">
        <v>2012630010255</v>
      </c>
      <c r="H199" s="563" t="s">
        <v>714</v>
      </c>
      <c r="I199" s="32" t="s">
        <v>715</v>
      </c>
      <c r="J199" s="539" t="s">
        <v>716</v>
      </c>
      <c r="K199" s="543">
        <v>2</v>
      </c>
      <c r="L199" s="543">
        <v>2</v>
      </c>
      <c r="M199" s="543"/>
      <c r="N199" s="543"/>
      <c r="O199" s="539" t="s">
        <v>717</v>
      </c>
      <c r="P199" s="543" t="s">
        <v>382</v>
      </c>
      <c r="Q199" s="40">
        <v>0</v>
      </c>
      <c r="R199" s="39">
        <v>0</v>
      </c>
      <c r="S199" s="39">
        <v>2</v>
      </c>
      <c r="T199" s="543"/>
      <c r="U199" s="543"/>
      <c r="V199" s="32" t="s">
        <v>718</v>
      </c>
      <c r="W199" s="32" t="s">
        <v>385</v>
      </c>
      <c r="X199" s="625">
        <v>5000000</v>
      </c>
      <c r="Y199" s="549"/>
      <c r="Z199" s="549"/>
      <c r="AA199" s="549"/>
      <c r="AB199" s="549"/>
      <c r="AC199" s="549"/>
      <c r="AD199" s="32" t="s">
        <v>707</v>
      </c>
    </row>
    <row r="200" spans="1:30" s="1" customFormat="1" ht="135" hidden="1" customHeight="1" x14ac:dyDescent="0.2">
      <c r="A200" s="15" t="s">
        <v>371</v>
      </c>
      <c r="B200" s="308" t="s">
        <v>372</v>
      </c>
      <c r="C200" s="30" t="s">
        <v>710</v>
      </c>
      <c r="D200" s="31" t="s">
        <v>711</v>
      </c>
      <c r="E200" s="30" t="s">
        <v>712</v>
      </c>
      <c r="F200" s="31" t="s">
        <v>713</v>
      </c>
      <c r="G200" s="18">
        <v>2012630010255</v>
      </c>
      <c r="H200" s="563" t="s">
        <v>714</v>
      </c>
      <c r="I200" s="32" t="s">
        <v>715</v>
      </c>
      <c r="J200" s="19" t="s">
        <v>719</v>
      </c>
      <c r="K200" s="563">
        <v>0</v>
      </c>
      <c r="L200" s="563">
        <v>1</v>
      </c>
      <c r="M200" s="563"/>
      <c r="N200" s="563"/>
      <c r="O200" s="19" t="s">
        <v>720</v>
      </c>
      <c r="P200" s="563" t="s">
        <v>382</v>
      </c>
      <c r="Q200" s="19" t="s">
        <v>508</v>
      </c>
      <c r="R200" s="563">
        <v>0</v>
      </c>
      <c r="S200" s="563">
        <v>1</v>
      </c>
      <c r="T200" s="563"/>
      <c r="U200" s="563"/>
      <c r="V200" s="32" t="s">
        <v>718</v>
      </c>
      <c r="W200" s="32" t="s">
        <v>385</v>
      </c>
      <c r="X200" s="622"/>
      <c r="Y200" s="547"/>
      <c r="Z200" s="547"/>
      <c r="AA200" s="547"/>
      <c r="AB200" s="547"/>
      <c r="AC200" s="547"/>
      <c r="AD200" s="32" t="s">
        <v>707</v>
      </c>
    </row>
    <row r="201" spans="1:30" s="1" customFormat="1" ht="135" hidden="1" customHeight="1" x14ac:dyDescent="0.2">
      <c r="A201" s="15" t="s">
        <v>371</v>
      </c>
      <c r="B201" s="308" t="s">
        <v>372</v>
      </c>
      <c r="C201" s="30" t="s">
        <v>710</v>
      </c>
      <c r="D201" s="31" t="s">
        <v>711</v>
      </c>
      <c r="E201" s="30" t="s">
        <v>712</v>
      </c>
      <c r="F201" s="31" t="s">
        <v>713</v>
      </c>
      <c r="G201" s="18">
        <v>2012630010255</v>
      </c>
      <c r="H201" s="563" t="s">
        <v>714</v>
      </c>
      <c r="I201" s="32" t="s">
        <v>715</v>
      </c>
      <c r="J201" s="19" t="s">
        <v>719</v>
      </c>
      <c r="K201" s="563">
        <v>0</v>
      </c>
      <c r="L201" s="563">
        <v>1</v>
      </c>
      <c r="M201" s="541"/>
      <c r="N201" s="541"/>
      <c r="O201" s="537" t="s">
        <v>721</v>
      </c>
      <c r="P201" s="563" t="s">
        <v>382</v>
      </c>
      <c r="Q201" s="537" t="s">
        <v>584</v>
      </c>
      <c r="R201" s="541">
        <v>0</v>
      </c>
      <c r="S201" s="541">
        <v>1</v>
      </c>
      <c r="T201" s="541"/>
      <c r="U201" s="541"/>
      <c r="V201" s="32" t="s">
        <v>718</v>
      </c>
      <c r="W201" s="32" t="s">
        <v>385</v>
      </c>
      <c r="X201" s="622"/>
      <c r="Y201" s="547"/>
      <c r="Z201" s="547"/>
      <c r="AA201" s="547"/>
      <c r="AB201" s="547"/>
      <c r="AC201" s="547"/>
      <c r="AD201" s="32" t="s">
        <v>707</v>
      </c>
    </row>
    <row r="202" spans="1:30" s="1" customFormat="1" ht="163.5" hidden="1" customHeight="1" x14ac:dyDescent="0.2">
      <c r="A202" s="15" t="s">
        <v>371</v>
      </c>
      <c r="B202" s="308" t="s">
        <v>372</v>
      </c>
      <c r="C202" s="30" t="s">
        <v>710</v>
      </c>
      <c r="D202" s="31" t="s">
        <v>711</v>
      </c>
      <c r="E202" s="30" t="s">
        <v>712</v>
      </c>
      <c r="F202" s="31" t="s">
        <v>713</v>
      </c>
      <c r="G202" s="18">
        <v>2012630010255</v>
      </c>
      <c r="H202" s="563" t="s">
        <v>714</v>
      </c>
      <c r="I202" s="32" t="s">
        <v>715</v>
      </c>
      <c r="J202" s="19" t="s">
        <v>719</v>
      </c>
      <c r="K202" s="563">
        <v>0</v>
      </c>
      <c r="L202" s="563">
        <v>1</v>
      </c>
      <c r="M202" s="541"/>
      <c r="N202" s="541"/>
      <c r="O202" s="537" t="s">
        <v>722</v>
      </c>
      <c r="P202" s="563" t="s">
        <v>382</v>
      </c>
      <c r="Q202" s="537" t="s">
        <v>723</v>
      </c>
      <c r="R202" s="541">
        <v>0</v>
      </c>
      <c r="S202" s="541">
        <v>1</v>
      </c>
      <c r="T202" s="541"/>
      <c r="U202" s="541"/>
      <c r="V202" s="32" t="s">
        <v>718</v>
      </c>
      <c r="W202" s="32" t="s">
        <v>385</v>
      </c>
      <c r="X202" s="622"/>
      <c r="Y202" s="547"/>
      <c r="Z202" s="547"/>
      <c r="AA202" s="547"/>
      <c r="AB202" s="547"/>
      <c r="AC202" s="547"/>
      <c r="AD202" s="32" t="s">
        <v>707</v>
      </c>
    </row>
    <row r="203" spans="1:30" s="1" customFormat="1" ht="165.75" hidden="1" customHeight="1" x14ac:dyDescent="0.2">
      <c r="A203" s="15" t="s">
        <v>371</v>
      </c>
      <c r="B203" s="308" t="s">
        <v>372</v>
      </c>
      <c r="C203" s="27" t="s">
        <v>710</v>
      </c>
      <c r="D203" s="28" t="s">
        <v>711</v>
      </c>
      <c r="E203" s="27" t="s">
        <v>712</v>
      </c>
      <c r="F203" s="28" t="s">
        <v>713</v>
      </c>
      <c r="G203" s="120">
        <v>2012630010255</v>
      </c>
      <c r="H203" s="541" t="s">
        <v>714</v>
      </c>
      <c r="I203" s="29" t="s">
        <v>715</v>
      </c>
      <c r="J203" s="537" t="s">
        <v>724</v>
      </c>
      <c r="K203" s="541">
        <v>0</v>
      </c>
      <c r="L203" s="541">
        <v>1</v>
      </c>
      <c r="M203" s="541"/>
      <c r="N203" s="541"/>
      <c r="O203" s="537" t="s">
        <v>725</v>
      </c>
      <c r="P203" s="541" t="s">
        <v>382</v>
      </c>
      <c r="Q203" s="537" t="s">
        <v>726</v>
      </c>
      <c r="R203" s="541">
        <v>0</v>
      </c>
      <c r="S203" s="541">
        <v>1</v>
      </c>
      <c r="T203" s="541"/>
      <c r="U203" s="541"/>
      <c r="V203" s="29" t="s">
        <v>718</v>
      </c>
      <c r="W203" s="29" t="s">
        <v>385</v>
      </c>
      <c r="X203" s="622"/>
      <c r="Y203" s="547"/>
      <c r="Z203" s="547"/>
      <c r="AA203" s="547"/>
      <c r="AB203" s="547"/>
      <c r="AC203" s="547"/>
      <c r="AD203" s="29" t="s">
        <v>707</v>
      </c>
    </row>
    <row r="204" spans="1:30" s="1" customFormat="1" ht="169.5" hidden="1" customHeight="1" x14ac:dyDescent="0.2">
      <c r="A204" s="15" t="s">
        <v>371</v>
      </c>
      <c r="B204" s="308" t="s">
        <v>372</v>
      </c>
      <c r="C204" s="27" t="s">
        <v>710</v>
      </c>
      <c r="D204" s="28" t="s">
        <v>711</v>
      </c>
      <c r="E204" s="27" t="s">
        <v>712</v>
      </c>
      <c r="F204" s="28" t="s">
        <v>713</v>
      </c>
      <c r="G204" s="120">
        <v>2012630010255</v>
      </c>
      <c r="H204" s="541" t="s">
        <v>714</v>
      </c>
      <c r="I204" s="29" t="s">
        <v>715</v>
      </c>
      <c r="J204" s="537" t="s">
        <v>724</v>
      </c>
      <c r="K204" s="541">
        <v>0</v>
      </c>
      <c r="L204" s="541">
        <v>1</v>
      </c>
      <c r="M204" s="541"/>
      <c r="N204" s="541"/>
      <c r="O204" s="19" t="s">
        <v>727</v>
      </c>
      <c r="P204" s="541" t="s">
        <v>382</v>
      </c>
      <c r="Q204" s="19" t="s">
        <v>728</v>
      </c>
      <c r="R204" s="563">
        <v>0</v>
      </c>
      <c r="S204" s="563">
        <v>1</v>
      </c>
      <c r="T204" s="541"/>
      <c r="U204" s="541"/>
      <c r="V204" s="29" t="s">
        <v>718</v>
      </c>
      <c r="W204" s="29" t="s">
        <v>385</v>
      </c>
      <c r="X204" s="622"/>
      <c r="Y204" s="547"/>
      <c r="Z204" s="547"/>
      <c r="AA204" s="547"/>
      <c r="AB204" s="547"/>
      <c r="AC204" s="547"/>
      <c r="AD204" s="29" t="s">
        <v>707</v>
      </c>
    </row>
    <row r="205" spans="1:30" s="1" customFormat="1" ht="148.5" hidden="1" customHeight="1" x14ac:dyDescent="0.2">
      <c r="A205" s="15" t="s">
        <v>371</v>
      </c>
      <c r="B205" s="308" t="s">
        <v>372</v>
      </c>
      <c r="C205" s="30" t="s">
        <v>710</v>
      </c>
      <c r="D205" s="31" t="s">
        <v>711</v>
      </c>
      <c r="E205" s="30" t="s">
        <v>712</v>
      </c>
      <c r="F205" s="31" t="s">
        <v>713</v>
      </c>
      <c r="G205" s="18">
        <v>2012630010255</v>
      </c>
      <c r="H205" s="563" t="s">
        <v>714</v>
      </c>
      <c r="I205" s="32" t="s">
        <v>715</v>
      </c>
      <c r="J205" s="19" t="s">
        <v>724</v>
      </c>
      <c r="K205" s="563">
        <v>0</v>
      </c>
      <c r="L205" s="563">
        <v>1</v>
      </c>
      <c r="M205" s="563"/>
      <c r="N205" s="563"/>
      <c r="O205" s="19" t="s">
        <v>729</v>
      </c>
      <c r="P205" s="563" t="s">
        <v>382</v>
      </c>
      <c r="Q205" s="19" t="s">
        <v>729</v>
      </c>
      <c r="R205" s="563">
        <v>0</v>
      </c>
      <c r="S205" s="563">
        <v>1</v>
      </c>
      <c r="T205" s="563"/>
      <c r="U205" s="563"/>
      <c r="V205" s="32" t="s">
        <v>718</v>
      </c>
      <c r="W205" s="32" t="s">
        <v>385</v>
      </c>
      <c r="X205" s="624"/>
      <c r="Y205" s="548"/>
      <c r="Z205" s="548"/>
      <c r="AA205" s="548"/>
      <c r="AB205" s="548"/>
      <c r="AC205" s="548"/>
      <c r="AD205" s="32" t="s">
        <v>707</v>
      </c>
    </row>
    <row r="206" spans="1:30" s="1" customFormat="1" ht="147" hidden="1" customHeight="1" x14ac:dyDescent="0.2">
      <c r="A206" s="15" t="s">
        <v>371</v>
      </c>
      <c r="B206" s="308" t="s">
        <v>372</v>
      </c>
      <c r="C206" s="30" t="s">
        <v>730</v>
      </c>
      <c r="D206" s="31" t="s">
        <v>731</v>
      </c>
      <c r="E206" s="30" t="s">
        <v>732</v>
      </c>
      <c r="F206" s="31" t="s">
        <v>733</v>
      </c>
      <c r="G206" s="18">
        <v>2012630010256</v>
      </c>
      <c r="H206" s="563" t="s">
        <v>734</v>
      </c>
      <c r="I206" s="32" t="s">
        <v>735</v>
      </c>
      <c r="J206" s="539" t="s">
        <v>736</v>
      </c>
      <c r="K206" s="543">
        <v>250</v>
      </c>
      <c r="L206" s="543">
        <v>100</v>
      </c>
      <c r="M206" s="543"/>
      <c r="N206" s="543"/>
      <c r="O206" s="539" t="s">
        <v>737</v>
      </c>
      <c r="P206" s="543" t="s">
        <v>382</v>
      </c>
      <c r="Q206" s="539" t="s">
        <v>738</v>
      </c>
      <c r="R206" s="543">
        <v>250</v>
      </c>
      <c r="S206" s="543">
        <v>100</v>
      </c>
      <c r="T206" s="543"/>
      <c r="U206" s="543"/>
      <c r="V206" s="32" t="s">
        <v>739</v>
      </c>
      <c r="W206" s="32" t="s">
        <v>385</v>
      </c>
      <c r="X206" s="625">
        <v>100000000</v>
      </c>
      <c r="Y206" s="549"/>
      <c r="Z206" s="549"/>
      <c r="AA206" s="549"/>
      <c r="AB206" s="549"/>
      <c r="AC206" s="549"/>
      <c r="AD206" s="32" t="s">
        <v>707</v>
      </c>
    </row>
    <row r="207" spans="1:30" s="1" customFormat="1" ht="147" hidden="1" customHeight="1" x14ac:dyDescent="0.2">
      <c r="A207" s="15" t="s">
        <v>371</v>
      </c>
      <c r="B207" s="308" t="s">
        <v>372</v>
      </c>
      <c r="C207" s="30" t="s">
        <v>730</v>
      </c>
      <c r="D207" s="31" t="s">
        <v>731</v>
      </c>
      <c r="E207" s="30" t="s">
        <v>732</v>
      </c>
      <c r="F207" s="31" t="s">
        <v>733</v>
      </c>
      <c r="G207" s="18">
        <v>2012630010256</v>
      </c>
      <c r="H207" s="563" t="s">
        <v>734</v>
      </c>
      <c r="I207" s="32" t="s">
        <v>735</v>
      </c>
      <c r="J207" s="539" t="s">
        <v>736</v>
      </c>
      <c r="K207" s="543">
        <v>250</v>
      </c>
      <c r="L207" s="543">
        <v>100</v>
      </c>
      <c r="M207" s="543"/>
      <c r="N207" s="543"/>
      <c r="O207" s="539" t="s">
        <v>740</v>
      </c>
      <c r="P207" s="543" t="s">
        <v>382</v>
      </c>
      <c r="Q207" s="539" t="s">
        <v>741</v>
      </c>
      <c r="R207" s="543">
        <v>250</v>
      </c>
      <c r="S207" s="543">
        <v>100</v>
      </c>
      <c r="T207" s="543"/>
      <c r="U207" s="543"/>
      <c r="V207" s="32" t="s">
        <v>739</v>
      </c>
      <c r="W207" s="32" t="s">
        <v>385</v>
      </c>
      <c r="X207" s="622"/>
      <c r="Y207" s="547"/>
      <c r="Z207" s="547"/>
      <c r="AA207" s="547"/>
      <c r="AB207" s="547"/>
      <c r="AC207" s="547"/>
      <c r="AD207" s="32" t="s">
        <v>707</v>
      </c>
    </row>
    <row r="208" spans="1:30" s="1" customFormat="1" ht="147" hidden="1" customHeight="1" x14ac:dyDescent="0.2">
      <c r="A208" s="15" t="s">
        <v>371</v>
      </c>
      <c r="B208" s="308" t="s">
        <v>372</v>
      </c>
      <c r="C208" s="30" t="s">
        <v>730</v>
      </c>
      <c r="D208" s="31" t="s">
        <v>731</v>
      </c>
      <c r="E208" s="30" t="s">
        <v>732</v>
      </c>
      <c r="F208" s="31" t="s">
        <v>733</v>
      </c>
      <c r="G208" s="18">
        <v>2012630010256</v>
      </c>
      <c r="H208" s="563" t="s">
        <v>734</v>
      </c>
      <c r="I208" s="32" t="s">
        <v>735</v>
      </c>
      <c r="J208" s="539" t="s">
        <v>736</v>
      </c>
      <c r="K208" s="543">
        <v>250</v>
      </c>
      <c r="L208" s="543">
        <v>100</v>
      </c>
      <c r="M208" s="543"/>
      <c r="N208" s="543"/>
      <c r="O208" s="539" t="s">
        <v>742</v>
      </c>
      <c r="P208" s="543" t="s">
        <v>382</v>
      </c>
      <c r="Q208" s="539" t="s">
        <v>743</v>
      </c>
      <c r="R208" s="543">
        <v>250</v>
      </c>
      <c r="S208" s="543">
        <v>100</v>
      </c>
      <c r="T208" s="543"/>
      <c r="U208" s="543"/>
      <c r="V208" s="32" t="s">
        <v>739</v>
      </c>
      <c r="W208" s="32" t="s">
        <v>385</v>
      </c>
      <c r="X208" s="622"/>
      <c r="Y208" s="547"/>
      <c r="Z208" s="547"/>
      <c r="AA208" s="547"/>
      <c r="AB208" s="547"/>
      <c r="AC208" s="547"/>
      <c r="AD208" s="32" t="s">
        <v>707</v>
      </c>
    </row>
    <row r="209" spans="1:194" s="1" customFormat="1" ht="147" hidden="1" customHeight="1" x14ac:dyDescent="0.2">
      <c r="A209" s="15" t="s">
        <v>371</v>
      </c>
      <c r="B209" s="308" t="s">
        <v>372</v>
      </c>
      <c r="C209" s="30" t="s">
        <v>730</v>
      </c>
      <c r="D209" s="31" t="s">
        <v>731</v>
      </c>
      <c r="E209" s="30" t="s">
        <v>732</v>
      </c>
      <c r="F209" s="31" t="s">
        <v>733</v>
      </c>
      <c r="G209" s="18">
        <v>2012630010256</v>
      </c>
      <c r="H209" s="563" t="s">
        <v>734</v>
      </c>
      <c r="I209" s="32" t="s">
        <v>735</v>
      </c>
      <c r="J209" s="539" t="s">
        <v>736</v>
      </c>
      <c r="K209" s="543">
        <v>250</v>
      </c>
      <c r="L209" s="543">
        <v>100</v>
      </c>
      <c r="M209" s="543"/>
      <c r="N209" s="543"/>
      <c r="O209" s="539" t="s">
        <v>744</v>
      </c>
      <c r="P209" s="543" t="s">
        <v>382</v>
      </c>
      <c r="Q209" s="539" t="s">
        <v>745</v>
      </c>
      <c r="R209" s="543">
        <v>250</v>
      </c>
      <c r="S209" s="543">
        <v>100</v>
      </c>
      <c r="T209" s="543"/>
      <c r="U209" s="543"/>
      <c r="V209" s="32" t="s">
        <v>739</v>
      </c>
      <c r="W209" s="32" t="s">
        <v>385</v>
      </c>
      <c r="X209" s="622"/>
      <c r="Y209" s="547"/>
      <c r="Z209" s="547"/>
      <c r="AA209" s="547"/>
      <c r="AB209" s="547"/>
      <c r="AC209" s="547"/>
      <c r="AD209" s="32" t="s">
        <v>707</v>
      </c>
    </row>
    <row r="210" spans="1:194" s="1" customFormat="1" ht="140.25" hidden="1" customHeight="1" x14ac:dyDescent="0.2">
      <c r="A210" s="15" t="s">
        <v>371</v>
      </c>
      <c r="B210" s="308" t="s">
        <v>372</v>
      </c>
      <c r="C210" s="30" t="s">
        <v>730</v>
      </c>
      <c r="D210" s="31" t="s">
        <v>731</v>
      </c>
      <c r="E210" s="30" t="s">
        <v>732</v>
      </c>
      <c r="F210" s="31" t="s">
        <v>733</v>
      </c>
      <c r="G210" s="18">
        <v>2012630010256</v>
      </c>
      <c r="H210" s="563" t="s">
        <v>734</v>
      </c>
      <c r="I210" s="32" t="s">
        <v>735</v>
      </c>
      <c r="J210" s="19" t="s">
        <v>746</v>
      </c>
      <c r="K210" s="563">
        <v>60</v>
      </c>
      <c r="L210" s="563">
        <v>30</v>
      </c>
      <c r="M210" s="563"/>
      <c r="N210" s="563"/>
      <c r="O210" s="19" t="s">
        <v>747</v>
      </c>
      <c r="P210" s="563" t="s">
        <v>382</v>
      </c>
      <c r="Q210" s="19" t="s">
        <v>748</v>
      </c>
      <c r="R210" s="563">
        <v>60</v>
      </c>
      <c r="S210" s="563">
        <v>30</v>
      </c>
      <c r="T210" s="563"/>
      <c r="U210" s="563"/>
      <c r="V210" s="32" t="s">
        <v>739</v>
      </c>
      <c r="W210" s="32" t="s">
        <v>385</v>
      </c>
      <c r="X210" s="622"/>
      <c r="Y210" s="547"/>
      <c r="Z210" s="547"/>
      <c r="AA210" s="547"/>
      <c r="AB210" s="547"/>
      <c r="AC210" s="547"/>
      <c r="AD210" s="32" t="s">
        <v>707</v>
      </c>
    </row>
    <row r="211" spans="1:194" s="1" customFormat="1" ht="140.25" hidden="1" customHeight="1" x14ac:dyDescent="0.2">
      <c r="A211" s="15" t="s">
        <v>371</v>
      </c>
      <c r="B211" s="308" t="s">
        <v>372</v>
      </c>
      <c r="C211" s="30" t="s">
        <v>730</v>
      </c>
      <c r="D211" s="31" t="s">
        <v>731</v>
      </c>
      <c r="E211" s="30" t="s">
        <v>732</v>
      </c>
      <c r="F211" s="31" t="s">
        <v>733</v>
      </c>
      <c r="G211" s="18">
        <v>2012630010256</v>
      </c>
      <c r="H211" s="563" t="s">
        <v>734</v>
      </c>
      <c r="I211" s="32" t="s">
        <v>735</v>
      </c>
      <c r="J211" s="19" t="s">
        <v>746</v>
      </c>
      <c r="K211" s="563">
        <v>60</v>
      </c>
      <c r="L211" s="563">
        <v>30</v>
      </c>
      <c r="M211" s="563"/>
      <c r="N211" s="563"/>
      <c r="O211" s="19" t="s">
        <v>749</v>
      </c>
      <c r="P211" s="563" t="s">
        <v>382</v>
      </c>
      <c r="Q211" s="19" t="s">
        <v>584</v>
      </c>
      <c r="R211" s="563">
        <v>60</v>
      </c>
      <c r="S211" s="563">
        <v>30</v>
      </c>
      <c r="T211" s="563"/>
      <c r="U211" s="563"/>
      <c r="V211" s="32" t="s">
        <v>739</v>
      </c>
      <c r="W211" s="32" t="s">
        <v>385</v>
      </c>
      <c r="X211" s="622"/>
      <c r="Y211" s="547"/>
      <c r="Z211" s="547"/>
      <c r="AA211" s="547"/>
      <c r="AB211" s="547"/>
      <c r="AC211" s="547"/>
      <c r="AD211" s="32" t="s">
        <v>707</v>
      </c>
    </row>
    <row r="212" spans="1:194" s="1" customFormat="1" ht="140.25" hidden="1" customHeight="1" x14ac:dyDescent="0.2">
      <c r="A212" s="15" t="s">
        <v>371</v>
      </c>
      <c r="B212" s="308" t="s">
        <v>372</v>
      </c>
      <c r="C212" s="30" t="s">
        <v>730</v>
      </c>
      <c r="D212" s="31" t="s">
        <v>731</v>
      </c>
      <c r="E212" s="30" t="s">
        <v>732</v>
      </c>
      <c r="F212" s="31" t="s">
        <v>733</v>
      </c>
      <c r="G212" s="18">
        <v>2012630010256</v>
      </c>
      <c r="H212" s="563" t="s">
        <v>734</v>
      </c>
      <c r="I212" s="32" t="s">
        <v>735</v>
      </c>
      <c r="J212" s="19" t="s">
        <v>746</v>
      </c>
      <c r="K212" s="563">
        <v>60</v>
      </c>
      <c r="L212" s="563">
        <v>30</v>
      </c>
      <c r="M212" s="563"/>
      <c r="N212" s="563"/>
      <c r="O212" s="19" t="s">
        <v>750</v>
      </c>
      <c r="P212" s="563" t="s">
        <v>382</v>
      </c>
      <c r="Q212" s="19" t="s">
        <v>513</v>
      </c>
      <c r="R212" s="563">
        <v>60</v>
      </c>
      <c r="S212" s="563">
        <v>30</v>
      </c>
      <c r="T212" s="563"/>
      <c r="U212" s="563"/>
      <c r="V212" s="32" t="s">
        <v>739</v>
      </c>
      <c r="W212" s="32" t="s">
        <v>385</v>
      </c>
      <c r="X212" s="622"/>
      <c r="Y212" s="547"/>
      <c r="Z212" s="547"/>
      <c r="AA212" s="547"/>
      <c r="AB212" s="547"/>
      <c r="AC212" s="547"/>
      <c r="AD212" s="32" t="s">
        <v>707</v>
      </c>
    </row>
    <row r="213" spans="1:194" s="1" customFormat="1" ht="131.25" hidden="1" customHeight="1" x14ac:dyDescent="0.2">
      <c r="A213" s="15" t="s">
        <v>371</v>
      </c>
      <c r="B213" s="308" t="s">
        <v>372</v>
      </c>
      <c r="C213" s="30" t="s">
        <v>730</v>
      </c>
      <c r="D213" s="31" t="s">
        <v>731</v>
      </c>
      <c r="E213" s="30" t="s">
        <v>732</v>
      </c>
      <c r="F213" s="31" t="s">
        <v>733</v>
      </c>
      <c r="G213" s="18">
        <v>2012630010256</v>
      </c>
      <c r="H213" s="563" t="s">
        <v>734</v>
      </c>
      <c r="I213" s="32" t="s">
        <v>735</v>
      </c>
      <c r="J213" s="19" t="s">
        <v>751</v>
      </c>
      <c r="K213" s="563">
        <v>3</v>
      </c>
      <c r="L213" s="563">
        <v>1</v>
      </c>
      <c r="M213" s="563"/>
      <c r="N213" s="563"/>
      <c r="O213" s="19" t="s">
        <v>752</v>
      </c>
      <c r="P213" s="563" t="s">
        <v>382</v>
      </c>
      <c r="Q213" s="19" t="s">
        <v>753</v>
      </c>
      <c r="R213" s="563">
        <v>3</v>
      </c>
      <c r="S213" s="563">
        <v>1</v>
      </c>
      <c r="T213" s="563"/>
      <c r="U213" s="563"/>
      <c r="V213" s="32" t="s">
        <v>739</v>
      </c>
      <c r="W213" s="32" t="s">
        <v>385</v>
      </c>
      <c r="X213" s="622"/>
      <c r="Y213" s="547"/>
      <c r="Z213" s="547"/>
      <c r="AA213" s="547"/>
      <c r="AB213" s="547"/>
      <c r="AC213" s="547"/>
      <c r="AD213" s="32" t="s">
        <v>707</v>
      </c>
    </row>
    <row r="214" spans="1:194" s="1" customFormat="1" ht="131.25" hidden="1" customHeight="1" x14ac:dyDescent="0.2">
      <c r="A214" s="15" t="s">
        <v>371</v>
      </c>
      <c r="B214" s="308" t="s">
        <v>372</v>
      </c>
      <c r="C214" s="30" t="s">
        <v>730</v>
      </c>
      <c r="D214" s="31" t="s">
        <v>731</v>
      </c>
      <c r="E214" s="30" t="s">
        <v>732</v>
      </c>
      <c r="F214" s="31" t="s">
        <v>733</v>
      </c>
      <c r="G214" s="18">
        <v>2012630010256</v>
      </c>
      <c r="H214" s="563" t="s">
        <v>734</v>
      </c>
      <c r="I214" s="32" t="s">
        <v>735</v>
      </c>
      <c r="J214" s="19" t="s">
        <v>751</v>
      </c>
      <c r="K214" s="563">
        <v>3</v>
      </c>
      <c r="L214" s="563">
        <v>1</v>
      </c>
      <c r="M214" s="563"/>
      <c r="N214" s="563"/>
      <c r="O214" s="19" t="s">
        <v>754</v>
      </c>
      <c r="P214" s="563" t="s">
        <v>382</v>
      </c>
      <c r="Q214" s="19" t="s">
        <v>584</v>
      </c>
      <c r="R214" s="563">
        <v>3</v>
      </c>
      <c r="S214" s="563">
        <v>1</v>
      </c>
      <c r="T214" s="563"/>
      <c r="U214" s="563"/>
      <c r="V214" s="32" t="s">
        <v>739</v>
      </c>
      <c r="W214" s="32" t="s">
        <v>385</v>
      </c>
      <c r="X214" s="622"/>
      <c r="Y214" s="547"/>
      <c r="Z214" s="547"/>
      <c r="AA214" s="547"/>
      <c r="AB214" s="547"/>
      <c r="AC214" s="547"/>
      <c r="AD214" s="32" t="s">
        <v>707</v>
      </c>
    </row>
    <row r="215" spans="1:194" s="1" customFormat="1" ht="131.25" hidden="1" customHeight="1" x14ac:dyDescent="0.2">
      <c r="A215" s="15" t="s">
        <v>371</v>
      </c>
      <c r="B215" s="308" t="s">
        <v>372</v>
      </c>
      <c r="C215" s="30" t="s">
        <v>730</v>
      </c>
      <c r="D215" s="31" t="s">
        <v>731</v>
      </c>
      <c r="E215" s="30" t="s">
        <v>732</v>
      </c>
      <c r="F215" s="31" t="s">
        <v>733</v>
      </c>
      <c r="G215" s="18">
        <v>2012630010256</v>
      </c>
      <c r="H215" s="563" t="s">
        <v>734</v>
      </c>
      <c r="I215" s="32" t="s">
        <v>735</v>
      </c>
      <c r="J215" s="19" t="s">
        <v>751</v>
      </c>
      <c r="K215" s="563">
        <v>3</v>
      </c>
      <c r="L215" s="563">
        <v>1</v>
      </c>
      <c r="M215" s="563"/>
      <c r="N215" s="563"/>
      <c r="O215" s="19" t="s">
        <v>755</v>
      </c>
      <c r="P215" s="563" t="s">
        <v>382</v>
      </c>
      <c r="Q215" s="19" t="s">
        <v>756</v>
      </c>
      <c r="R215" s="563">
        <v>3</v>
      </c>
      <c r="S215" s="563">
        <v>1</v>
      </c>
      <c r="T215" s="563"/>
      <c r="U215" s="563"/>
      <c r="V215" s="32" t="s">
        <v>739</v>
      </c>
      <c r="W215" s="32" t="s">
        <v>385</v>
      </c>
      <c r="X215" s="622"/>
      <c r="Y215" s="547"/>
      <c r="Z215" s="547"/>
      <c r="AA215" s="547"/>
      <c r="AB215" s="547"/>
      <c r="AC215" s="547"/>
      <c r="AD215" s="32" t="s">
        <v>707</v>
      </c>
    </row>
    <row r="216" spans="1:194" s="1" customFormat="1" ht="131.25" hidden="1" customHeight="1" x14ac:dyDescent="0.2">
      <c r="A216" s="15" t="s">
        <v>371</v>
      </c>
      <c r="B216" s="308" t="s">
        <v>372</v>
      </c>
      <c r="C216" s="30" t="s">
        <v>730</v>
      </c>
      <c r="D216" s="31" t="s">
        <v>731</v>
      </c>
      <c r="E216" s="30" t="s">
        <v>732</v>
      </c>
      <c r="F216" s="31" t="s">
        <v>733</v>
      </c>
      <c r="G216" s="18">
        <v>2012630010256</v>
      </c>
      <c r="H216" s="563" t="s">
        <v>734</v>
      </c>
      <c r="I216" s="32" t="s">
        <v>735</v>
      </c>
      <c r="J216" s="19" t="s">
        <v>757</v>
      </c>
      <c r="K216" s="563">
        <v>1</v>
      </c>
      <c r="L216" s="563">
        <v>1</v>
      </c>
      <c r="M216" s="563"/>
      <c r="N216" s="563"/>
      <c r="O216" s="19" t="s">
        <v>758</v>
      </c>
      <c r="P216" s="563" t="s">
        <v>382</v>
      </c>
      <c r="Q216" s="19" t="s">
        <v>759</v>
      </c>
      <c r="R216" s="563">
        <v>2</v>
      </c>
      <c r="S216" s="563">
        <v>2</v>
      </c>
      <c r="T216" s="563"/>
      <c r="U216" s="563"/>
      <c r="V216" s="32" t="s">
        <v>739</v>
      </c>
      <c r="W216" s="32" t="s">
        <v>385</v>
      </c>
      <c r="X216" s="622"/>
      <c r="Y216" s="547"/>
      <c r="Z216" s="547"/>
      <c r="AA216" s="547"/>
      <c r="AB216" s="547"/>
      <c r="AC216" s="547"/>
      <c r="AD216" s="32" t="s">
        <v>707</v>
      </c>
    </row>
    <row r="217" spans="1:194" s="1" customFormat="1" ht="131.25" hidden="1" customHeight="1" x14ac:dyDescent="0.2">
      <c r="A217" s="15" t="s">
        <v>371</v>
      </c>
      <c r="B217" s="308" t="s">
        <v>372</v>
      </c>
      <c r="C217" s="30" t="s">
        <v>730</v>
      </c>
      <c r="D217" s="31" t="s">
        <v>731</v>
      </c>
      <c r="E217" s="30" t="s">
        <v>732</v>
      </c>
      <c r="F217" s="31" t="s">
        <v>733</v>
      </c>
      <c r="G217" s="18">
        <v>2012630010256</v>
      </c>
      <c r="H217" s="563" t="s">
        <v>734</v>
      </c>
      <c r="I217" s="32" t="s">
        <v>735</v>
      </c>
      <c r="J217" s="19" t="s">
        <v>757</v>
      </c>
      <c r="K217" s="563">
        <v>1</v>
      </c>
      <c r="L217" s="563">
        <v>1</v>
      </c>
      <c r="M217" s="541"/>
      <c r="N217" s="541"/>
      <c r="O217" s="537" t="s">
        <v>760</v>
      </c>
      <c r="P217" s="563" t="s">
        <v>382</v>
      </c>
      <c r="Q217" s="537" t="s">
        <v>761</v>
      </c>
      <c r="R217" s="541">
        <v>1</v>
      </c>
      <c r="S217" s="541">
        <v>1</v>
      </c>
      <c r="T217" s="541"/>
      <c r="U217" s="541"/>
      <c r="V217" s="32" t="s">
        <v>739</v>
      </c>
      <c r="W217" s="32" t="s">
        <v>385</v>
      </c>
      <c r="X217" s="622"/>
      <c r="Y217" s="547"/>
      <c r="Z217" s="547"/>
      <c r="AA217" s="547"/>
      <c r="AB217" s="547"/>
      <c r="AC217" s="547"/>
      <c r="AD217" s="32" t="s">
        <v>707</v>
      </c>
    </row>
    <row r="218" spans="1:194" s="1" customFormat="1" ht="131.25" hidden="1" customHeight="1" x14ac:dyDescent="0.2">
      <c r="A218" s="15" t="s">
        <v>371</v>
      </c>
      <c r="B218" s="308" t="s">
        <v>372</v>
      </c>
      <c r="C218" s="30" t="s">
        <v>730</v>
      </c>
      <c r="D218" s="31" t="s">
        <v>731</v>
      </c>
      <c r="E218" s="30" t="s">
        <v>732</v>
      </c>
      <c r="F218" s="31" t="s">
        <v>733</v>
      </c>
      <c r="G218" s="18">
        <v>2012630010256</v>
      </c>
      <c r="H218" s="563" t="s">
        <v>734</v>
      </c>
      <c r="I218" s="32" t="s">
        <v>735</v>
      </c>
      <c r="J218" s="19" t="s">
        <v>757</v>
      </c>
      <c r="K218" s="563">
        <v>1</v>
      </c>
      <c r="L218" s="563">
        <v>1</v>
      </c>
      <c r="M218" s="541"/>
      <c r="N218" s="541"/>
      <c r="O218" s="537" t="s">
        <v>762</v>
      </c>
      <c r="P218" s="563" t="s">
        <v>382</v>
      </c>
      <c r="Q218" s="537" t="s">
        <v>763</v>
      </c>
      <c r="R218" s="541">
        <v>1</v>
      </c>
      <c r="S218" s="541">
        <v>1</v>
      </c>
      <c r="T218" s="541"/>
      <c r="U218" s="541"/>
      <c r="V218" s="32" t="s">
        <v>739</v>
      </c>
      <c r="W218" s="32" t="s">
        <v>385</v>
      </c>
      <c r="X218" s="622"/>
      <c r="Y218" s="547"/>
      <c r="Z218" s="547"/>
      <c r="AA218" s="547"/>
      <c r="AB218" s="547"/>
      <c r="AC218" s="547"/>
      <c r="AD218" s="32" t="s">
        <v>707</v>
      </c>
    </row>
    <row r="219" spans="1:194" s="1" customFormat="1" ht="151.5" hidden="1" customHeight="1" x14ac:dyDescent="0.2">
      <c r="A219" s="15" t="s">
        <v>371</v>
      </c>
      <c r="B219" s="308" t="s">
        <v>372</v>
      </c>
      <c r="C219" s="27" t="s">
        <v>730</v>
      </c>
      <c r="D219" s="28" t="s">
        <v>731</v>
      </c>
      <c r="E219" s="27" t="s">
        <v>732</v>
      </c>
      <c r="F219" s="28" t="s">
        <v>733</v>
      </c>
      <c r="G219" s="120">
        <v>2012630010256</v>
      </c>
      <c r="H219" s="541" t="s">
        <v>734</v>
      </c>
      <c r="I219" s="29" t="s">
        <v>735</v>
      </c>
      <c r="J219" s="537" t="s">
        <v>764</v>
      </c>
      <c r="K219" s="541">
        <v>0</v>
      </c>
      <c r="L219" s="541">
        <v>30</v>
      </c>
      <c r="M219" s="541"/>
      <c r="N219" s="541"/>
      <c r="O219" s="537" t="s">
        <v>765</v>
      </c>
      <c r="P219" s="541" t="s">
        <v>382</v>
      </c>
      <c r="Q219" s="537" t="s">
        <v>766</v>
      </c>
      <c r="R219" s="541">
        <v>0</v>
      </c>
      <c r="S219" s="541">
        <v>1</v>
      </c>
      <c r="T219" s="541"/>
      <c r="U219" s="541"/>
      <c r="V219" s="29" t="s">
        <v>739</v>
      </c>
      <c r="W219" s="29" t="s">
        <v>385</v>
      </c>
      <c r="X219" s="622"/>
      <c r="Y219" s="343"/>
      <c r="Z219" s="343"/>
      <c r="AA219" s="343"/>
      <c r="AB219" s="343"/>
      <c r="AC219" s="343"/>
      <c r="AD219" s="58" t="s">
        <v>707</v>
      </c>
      <c r="AE219" s="556"/>
      <c r="AF219" s="556"/>
      <c r="AG219" s="556"/>
      <c r="AH219" s="556"/>
      <c r="AI219" s="556"/>
      <c r="AJ219" s="556"/>
      <c r="AK219" s="556"/>
      <c r="AL219" s="556"/>
      <c r="AM219" s="556"/>
      <c r="AN219" s="556"/>
      <c r="AO219" s="556"/>
      <c r="AP219" s="556"/>
      <c r="AQ219" s="556"/>
      <c r="AR219" s="556"/>
      <c r="AS219" s="556"/>
      <c r="AT219" s="556"/>
      <c r="AU219" s="556"/>
      <c r="AV219" s="556"/>
      <c r="AW219" s="556"/>
      <c r="AX219" s="556"/>
      <c r="AY219" s="556"/>
      <c r="AZ219" s="556"/>
      <c r="BA219" s="556"/>
      <c r="BB219" s="556"/>
      <c r="BC219" s="556"/>
      <c r="BD219" s="556"/>
      <c r="BE219" s="556"/>
      <c r="BF219" s="556"/>
      <c r="BG219" s="556"/>
      <c r="BH219" s="556"/>
      <c r="BI219" s="556"/>
      <c r="BJ219" s="556"/>
      <c r="BK219" s="556"/>
      <c r="BL219" s="556"/>
      <c r="BM219" s="556"/>
      <c r="BN219" s="556"/>
      <c r="BO219" s="556"/>
      <c r="BP219" s="556"/>
      <c r="BQ219" s="556"/>
      <c r="BR219" s="556"/>
      <c r="BS219" s="556"/>
      <c r="BT219" s="556"/>
      <c r="BU219" s="556"/>
      <c r="BV219" s="556"/>
      <c r="BW219" s="556"/>
      <c r="BX219" s="556"/>
      <c r="BY219" s="556"/>
      <c r="BZ219" s="556"/>
      <c r="CA219" s="556"/>
      <c r="CB219" s="556"/>
      <c r="CC219" s="556"/>
      <c r="CD219" s="556"/>
      <c r="CE219" s="556"/>
      <c r="CF219" s="556"/>
      <c r="CG219" s="556"/>
      <c r="CH219" s="556"/>
      <c r="CI219" s="556"/>
      <c r="CJ219" s="556"/>
      <c r="CK219" s="556"/>
      <c r="CL219" s="556"/>
      <c r="CM219" s="556"/>
      <c r="CN219" s="556"/>
      <c r="CO219" s="556"/>
      <c r="CP219" s="556"/>
      <c r="CQ219" s="556"/>
      <c r="CR219" s="556"/>
      <c r="CS219" s="556"/>
      <c r="CT219" s="556"/>
      <c r="CU219" s="556"/>
      <c r="CV219" s="556"/>
      <c r="CW219" s="556"/>
      <c r="CX219" s="556"/>
      <c r="CY219" s="556"/>
      <c r="CZ219" s="556"/>
      <c r="DA219" s="556"/>
      <c r="DB219" s="556"/>
      <c r="DC219" s="556"/>
      <c r="DD219" s="556"/>
      <c r="DE219" s="556"/>
      <c r="DF219" s="556"/>
      <c r="DG219" s="556"/>
      <c r="DH219" s="556"/>
      <c r="DI219" s="556"/>
      <c r="DJ219" s="556"/>
      <c r="DK219" s="556"/>
      <c r="DL219" s="556"/>
      <c r="DM219" s="556"/>
      <c r="DN219" s="556"/>
      <c r="DO219" s="556"/>
      <c r="DP219" s="556"/>
      <c r="DQ219" s="556"/>
      <c r="DR219" s="556"/>
      <c r="DS219" s="556"/>
      <c r="DT219" s="556"/>
      <c r="DU219" s="556"/>
      <c r="DV219" s="556"/>
      <c r="DW219" s="556"/>
      <c r="DX219" s="556"/>
      <c r="DY219" s="556"/>
      <c r="DZ219" s="556"/>
      <c r="EA219" s="556"/>
      <c r="EB219" s="556"/>
      <c r="EC219" s="556"/>
      <c r="ED219" s="556"/>
      <c r="EE219" s="556"/>
      <c r="EF219" s="556"/>
      <c r="EG219" s="556"/>
      <c r="EH219" s="556"/>
      <c r="EI219" s="556"/>
      <c r="EJ219" s="556"/>
      <c r="EK219" s="556"/>
      <c r="EL219" s="556"/>
      <c r="EM219" s="556"/>
      <c r="EN219" s="556"/>
      <c r="EO219" s="556"/>
      <c r="EP219" s="556"/>
      <c r="EQ219" s="556"/>
      <c r="ER219" s="556"/>
      <c r="ES219" s="556"/>
      <c r="ET219" s="556"/>
      <c r="EU219" s="556"/>
      <c r="EV219" s="556"/>
      <c r="EW219" s="556"/>
      <c r="EX219" s="556"/>
      <c r="EY219" s="556"/>
      <c r="EZ219" s="556"/>
      <c r="FA219" s="556"/>
      <c r="FB219" s="556"/>
      <c r="FC219" s="556"/>
      <c r="FD219" s="556"/>
      <c r="FE219" s="556"/>
      <c r="FF219" s="556"/>
      <c r="FG219" s="556"/>
      <c r="FH219" s="556"/>
      <c r="FI219" s="556"/>
      <c r="FJ219" s="556"/>
      <c r="FK219" s="556"/>
      <c r="FL219" s="556"/>
      <c r="FM219" s="556"/>
      <c r="FN219" s="556"/>
      <c r="FO219" s="556"/>
      <c r="FP219" s="556"/>
      <c r="FQ219" s="556"/>
      <c r="FR219" s="556"/>
      <c r="FS219" s="556"/>
      <c r="FT219" s="556"/>
      <c r="FU219" s="556"/>
      <c r="FV219" s="556"/>
      <c r="FW219" s="556"/>
      <c r="FX219" s="556"/>
      <c r="FY219" s="556"/>
      <c r="FZ219" s="556"/>
      <c r="GA219" s="556"/>
      <c r="GB219" s="556"/>
      <c r="GC219" s="556"/>
      <c r="GD219" s="556"/>
      <c r="GE219" s="556"/>
      <c r="GF219" s="556"/>
      <c r="GG219" s="556"/>
      <c r="GH219" s="556"/>
      <c r="GI219" s="556"/>
      <c r="GJ219" s="556"/>
      <c r="GK219" s="556"/>
      <c r="GL219" s="556"/>
    </row>
    <row r="220" spans="1:194" s="5" customFormat="1" ht="151.5" hidden="1" customHeight="1" x14ac:dyDescent="0.2">
      <c r="A220" s="15" t="s">
        <v>371</v>
      </c>
      <c r="B220" s="308" t="s">
        <v>372</v>
      </c>
      <c r="C220" s="27" t="s">
        <v>730</v>
      </c>
      <c r="D220" s="28" t="s">
        <v>731</v>
      </c>
      <c r="E220" s="27" t="s">
        <v>732</v>
      </c>
      <c r="F220" s="28" t="s">
        <v>733</v>
      </c>
      <c r="G220" s="120">
        <v>2012630010256</v>
      </c>
      <c r="H220" s="541" t="s">
        <v>734</v>
      </c>
      <c r="I220" s="29" t="s">
        <v>735</v>
      </c>
      <c r="J220" s="537" t="s">
        <v>764</v>
      </c>
      <c r="K220" s="541">
        <v>0</v>
      </c>
      <c r="L220" s="541">
        <v>30</v>
      </c>
      <c r="M220" s="541"/>
      <c r="N220" s="541"/>
      <c r="O220" s="19" t="s">
        <v>767</v>
      </c>
      <c r="P220" s="541" t="s">
        <v>382</v>
      </c>
      <c r="Q220" s="19" t="s">
        <v>768</v>
      </c>
      <c r="R220" s="563">
        <v>0</v>
      </c>
      <c r="S220" s="563">
        <v>2</v>
      </c>
      <c r="T220" s="541"/>
      <c r="U220" s="541"/>
      <c r="V220" s="29" t="s">
        <v>739</v>
      </c>
      <c r="W220" s="29" t="s">
        <v>385</v>
      </c>
      <c r="X220" s="622"/>
      <c r="Y220" s="343"/>
      <c r="Z220" s="343"/>
      <c r="AA220" s="343"/>
      <c r="AB220" s="343"/>
      <c r="AC220" s="343"/>
      <c r="AD220" s="58" t="s">
        <v>707</v>
      </c>
      <c r="AE220" s="556"/>
      <c r="AF220" s="556"/>
      <c r="AG220" s="556"/>
      <c r="AH220" s="556"/>
      <c r="AI220" s="556"/>
      <c r="AJ220" s="556"/>
      <c r="AK220" s="556"/>
      <c r="AL220" s="556"/>
      <c r="AM220" s="556"/>
      <c r="AN220" s="556"/>
      <c r="AO220" s="556"/>
      <c r="AP220" s="556"/>
      <c r="AQ220" s="556"/>
      <c r="AR220" s="556"/>
      <c r="AS220" s="556"/>
      <c r="AT220" s="556"/>
      <c r="AU220" s="556"/>
      <c r="AV220" s="556"/>
      <c r="AW220" s="556"/>
      <c r="AX220" s="556"/>
      <c r="AY220" s="556"/>
      <c r="AZ220" s="556"/>
      <c r="BA220" s="556"/>
      <c r="BB220" s="556"/>
      <c r="BC220" s="556"/>
      <c r="BD220" s="556"/>
      <c r="BE220" s="556"/>
      <c r="BF220" s="556"/>
      <c r="BG220" s="556"/>
      <c r="BH220" s="556"/>
      <c r="BI220" s="556"/>
      <c r="BJ220" s="556"/>
      <c r="BK220" s="556"/>
      <c r="BL220" s="556"/>
      <c r="BM220" s="556"/>
      <c r="BN220" s="556"/>
      <c r="BO220" s="556"/>
      <c r="BP220" s="556"/>
      <c r="BQ220" s="556"/>
      <c r="BR220" s="556"/>
      <c r="BS220" s="556"/>
      <c r="BT220" s="556"/>
      <c r="BU220" s="556"/>
      <c r="BV220" s="556"/>
      <c r="BW220" s="556"/>
      <c r="BX220" s="556"/>
      <c r="BY220" s="556"/>
      <c r="BZ220" s="556"/>
      <c r="CA220" s="556"/>
      <c r="CB220" s="556"/>
      <c r="CC220" s="556"/>
      <c r="CD220" s="556"/>
      <c r="CE220" s="556"/>
      <c r="CF220" s="556"/>
      <c r="CG220" s="556"/>
      <c r="CH220" s="556"/>
      <c r="CI220" s="556"/>
      <c r="CJ220" s="556"/>
      <c r="CK220" s="556"/>
      <c r="CL220" s="556"/>
      <c r="CM220" s="556"/>
      <c r="CN220" s="556"/>
      <c r="CO220" s="556"/>
      <c r="CP220" s="556"/>
      <c r="CQ220" s="556"/>
      <c r="CR220" s="556"/>
      <c r="CS220" s="556"/>
      <c r="CT220" s="556"/>
      <c r="CU220" s="556"/>
      <c r="CV220" s="556"/>
      <c r="CW220" s="556"/>
      <c r="CX220" s="556"/>
      <c r="CY220" s="556"/>
      <c r="CZ220" s="556"/>
      <c r="DA220" s="556"/>
      <c r="DB220" s="556"/>
      <c r="DC220" s="556"/>
      <c r="DD220" s="556"/>
      <c r="DE220" s="556"/>
      <c r="DF220" s="556"/>
      <c r="DG220" s="556"/>
      <c r="DH220" s="556"/>
      <c r="DI220" s="556"/>
      <c r="DJ220" s="556"/>
      <c r="DK220" s="556"/>
      <c r="DL220" s="556"/>
      <c r="DM220" s="556"/>
      <c r="DN220" s="556"/>
      <c r="DO220" s="556"/>
      <c r="DP220" s="556"/>
      <c r="DQ220" s="556"/>
      <c r="DR220" s="556"/>
      <c r="DS220" s="556"/>
      <c r="DT220" s="556"/>
      <c r="DU220" s="556"/>
      <c r="DV220" s="556"/>
      <c r="DW220" s="556"/>
      <c r="DX220" s="556"/>
      <c r="DY220" s="556"/>
      <c r="DZ220" s="556"/>
      <c r="EA220" s="556"/>
      <c r="EB220" s="556"/>
      <c r="EC220" s="556"/>
      <c r="ED220" s="556"/>
      <c r="EE220" s="556"/>
      <c r="EF220" s="556"/>
      <c r="EG220" s="556"/>
      <c r="EH220" s="556"/>
      <c r="EI220" s="556"/>
      <c r="EJ220" s="556"/>
      <c r="EK220" s="556"/>
      <c r="EL220" s="556"/>
      <c r="EM220" s="556"/>
      <c r="EN220" s="556"/>
      <c r="EO220" s="556"/>
      <c r="EP220" s="556"/>
      <c r="EQ220" s="556"/>
      <c r="ER220" s="556"/>
      <c r="ES220" s="556"/>
      <c r="ET220" s="556"/>
      <c r="EU220" s="556"/>
      <c r="EV220" s="556"/>
      <c r="EW220" s="556"/>
      <c r="EX220" s="556"/>
      <c r="EY220" s="556"/>
      <c r="EZ220" s="556"/>
      <c r="FA220" s="556"/>
      <c r="FB220" s="556"/>
      <c r="FC220" s="556"/>
      <c r="FD220" s="556"/>
      <c r="FE220" s="556"/>
      <c r="FF220" s="556"/>
      <c r="FG220" s="556"/>
      <c r="FH220" s="556"/>
      <c r="FI220" s="556"/>
      <c r="FJ220" s="556"/>
      <c r="FK220" s="556"/>
      <c r="FL220" s="556"/>
      <c r="FM220" s="556"/>
      <c r="FN220" s="556"/>
      <c r="FO220" s="556"/>
      <c r="FP220" s="556"/>
      <c r="FQ220" s="556"/>
      <c r="FR220" s="556"/>
      <c r="FS220" s="556"/>
      <c r="FT220" s="556"/>
      <c r="FU220" s="556"/>
      <c r="FV220" s="556"/>
      <c r="FW220" s="556"/>
      <c r="FX220" s="556"/>
      <c r="FY220" s="556"/>
      <c r="FZ220" s="556"/>
      <c r="GA220" s="556"/>
      <c r="GB220" s="556"/>
      <c r="GC220" s="556"/>
      <c r="GD220" s="556"/>
      <c r="GE220" s="556"/>
      <c r="GF220" s="556"/>
      <c r="GG220" s="556"/>
      <c r="GH220" s="556"/>
      <c r="GI220" s="556"/>
      <c r="GJ220" s="556"/>
      <c r="GK220" s="556"/>
      <c r="GL220" s="556"/>
    </row>
    <row r="221" spans="1:194" s="5" customFormat="1" ht="151.5" hidden="1" customHeight="1" x14ac:dyDescent="0.2">
      <c r="A221" s="15" t="s">
        <v>371</v>
      </c>
      <c r="B221" s="308" t="s">
        <v>372</v>
      </c>
      <c r="C221" s="30" t="s">
        <v>730</v>
      </c>
      <c r="D221" s="31" t="s">
        <v>731</v>
      </c>
      <c r="E221" s="30" t="s">
        <v>732</v>
      </c>
      <c r="F221" s="31" t="s">
        <v>733</v>
      </c>
      <c r="G221" s="18">
        <v>2012630010256</v>
      </c>
      <c r="H221" s="563" t="s">
        <v>734</v>
      </c>
      <c r="I221" s="32" t="s">
        <v>735</v>
      </c>
      <c r="J221" s="19" t="s">
        <v>764</v>
      </c>
      <c r="K221" s="563">
        <v>0</v>
      </c>
      <c r="L221" s="563">
        <v>30</v>
      </c>
      <c r="M221" s="563"/>
      <c r="N221" s="563"/>
      <c r="O221" s="19" t="s">
        <v>769</v>
      </c>
      <c r="P221" s="563" t="s">
        <v>382</v>
      </c>
      <c r="Q221" s="19" t="s">
        <v>770</v>
      </c>
      <c r="R221" s="563">
        <v>0</v>
      </c>
      <c r="S221" s="563">
        <v>30</v>
      </c>
      <c r="T221" s="563"/>
      <c r="U221" s="563"/>
      <c r="V221" s="32" t="s">
        <v>739</v>
      </c>
      <c r="W221" s="32" t="s">
        <v>385</v>
      </c>
      <c r="X221" s="624"/>
      <c r="Y221" s="548"/>
      <c r="Z221" s="548"/>
      <c r="AA221" s="548"/>
      <c r="AB221" s="548"/>
      <c r="AC221" s="548"/>
      <c r="AD221" s="32" t="s">
        <v>707</v>
      </c>
      <c r="AE221" s="556"/>
      <c r="AF221" s="556"/>
      <c r="AG221" s="556"/>
      <c r="AH221" s="556"/>
      <c r="AI221" s="556"/>
      <c r="AJ221" s="556"/>
      <c r="AK221" s="556"/>
      <c r="AL221" s="556"/>
      <c r="AM221" s="556"/>
      <c r="AN221" s="556"/>
      <c r="AO221" s="556"/>
      <c r="AP221" s="556"/>
      <c r="AQ221" s="556"/>
      <c r="AR221" s="556"/>
      <c r="AS221" s="556"/>
      <c r="AT221" s="556"/>
      <c r="AU221" s="556"/>
      <c r="AV221" s="556"/>
      <c r="AW221" s="556"/>
      <c r="AX221" s="556"/>
      <c r="AY221" s="556"/>
      <c r="AZ221" s="556"/>
      <c r="BA221" s="556"/>
      <c r="BB221" s="556"/>
      <c r="BC221" s="556"/>
      <c r="BD221" s="556"/>
      <c r="BE221" s="556"/>
      <c r="BF221" s="556"/>
      <c r="BG221" s="556"/>
      <c r="BH221" s="556"/>
      <c r="BI221" s="556"/>
      <c r="BJ221" s="556"/>
      <c r="BK221" s="556"/>
      <c r="BL221" s="556"/>
      <c r="BM221" s="556"/>
      <c r="BN221" s="556"/>
      <c r="BO221" s="556"/>
      <c r="BP221" s="556"/>
      <c r="BQ221" s="556"/>
      <c r="BR221" s="556"/>
      <c r="BS221" s="556"/>
      <c r="BT221" s="556"/>
      <c r="BU221" s="556"/>
      <c r="BV221" s="556"/>
      <c r="BW221" s="556"/>
      <c r="BX221" s="556"/>
      <c r="BY221" s="556"/>
      <c r="BZ221" s="556"/>
      <c r="CA221" s="556"/>
      <c r="CB221" s="556"/>
      <c r="CC221" s="556"/>
      <c r="CD221" s="556"/>
      <c r="CE221" s="556"/>
      <c r="CF221" s="556"/>
      <c r="CG221" s="556"/>
      <c r="CH221" s="556"/>
      <c r="CI221" s="556"/>
      <c r="CJ221" s="556"/>
      <c r="CK221" s="556"/>
      <c r="CL221" s="556"/>
      <c r="CM221" s="556"/>
      <c r="CN221" s="556"/>
      <c r="CO221" s="556"/>
      <c r="CP221" s="556"/>
      <c r="CQ221" s="556"/>
      <c r="CR221" s="556"/>
      <c r="CS221" s="556"/>
      <c r="CT221" s="556"/>
      <c r="CU221" s="556"/>
      <c r="CV221" s="556"/>
      <c r="CW221" s="556"/>
      <c r="CX221" s="556"/>
      <c r="CY221" s="556"/>
      <c r="CZ221" s="556"/>
      <c r="DA221" s="556"/>
      <c r="DB221" s="556"/>
      <c r="DC221" s="556"/>
      <c r="DD221" s="556"/>
      <c r="DE221" s="556"/>
      <c r="DF221" s="556"/>
      <c r="DG221" s="556"/>
      <c r="DH221" s="556"/>
      <c r="DI221" s="556"/>
      <c r="DJ221" s="556"/>
      <c r="DK221" s="556"/>
      <c r="DL221" s="556"/>
      <c r="DM221" s="556"/>
      <c r="DN221" s="556"/>
      <c r="DO221" s="556"/>
      <c r="DP221" s="556"/>
      <c r="DQ221" s="556"/>
      <c r="DR221" s="556"/>
      <c r="DS221" s="556"/>
      <c r="DT221" s="556"/>
      <c r="DU221" s="556"/>
      <c r="DV221" s="556"/>
      <c r="DW221" s="556"/>
      <c r="DX221" s="556"/>
      <c r="DY221" s="556"/>
      <c r="DZ221" s="556"/>
      <c r="EA221" s="556"/>
      <c r="EB221" s="556"/>
      <c r="EC221" s="556"/>
      <c r="ED221" s="556"/>
      <c r="EE221" s="556"/>
      <c r="EF221" s="556"/>
      <c r="EG221" s="556"/>
      <c r="EH221" s="556"/>
      <c r="EI221" s="556"/>
      <c r="EJ221" s="556"/>
      <c r="EK221" s="556"/>
      <c r="EL221" s="556"/>
      <c r="EM221" s="556"/>
      <c r="EN221" s="556"/>
      <c r="EO221" s="556"/>
      <c r="EP221" s="556"/>
      <c r="EQ221" s="556"/>
      <c r="ER221" s="556"/>
      <c r="ES221" s="556"/>
      <c r="ET221" s="556"/>
      <c r="EU221" s="556"/>
      <c r="EV221" s="556"/>
      <c r="EW221" s="556"/>
      <c r="EX221" s="556"/>
      <c r="EY221" s="556"/>
      <c r="EZ221" s="556"/>
      <c r="FA221" s="556"/>
      <c r="FB221" s="556"/>
      <c r="FC221" s="556"/>
      <c r="FD221" s="556"/>
      <c r="FE221" s="556"/>
      <c r="FF221" s="556"/>
      <c r="FG221" s="556"/>
      <c r="FH221" s="556"/>
      <c r="FI221" s="556"/>
      <c r="FJ221" s="556"/>
      <c r="FK221" s="556"/>
      <c r="FL221" s="556"/>
      <c r="FM221" s="556"/>
      <c r="FN221" s="556"/>
      <c r="FO221" s="556"/>
      <c r="FP221" s="556"/>
      <c r="FQ221" s="556"/>
      <c r="FR221" s="556"/>
      <c r="FS221" s="556"/>
      <c r="FT221" s="556"/>
      <c r="FU221" s="556"/>
      <c r="FV221" s="556"/>
      <c r="FW221" s="556"/>
      <c r="FX221" s="556"/>
      <c r="FY221" s="556"/>
      <c r="FZ221" s="556"/>
      <c r="GA221" s="556"/>
      <c r="GB221" s="556"/>
      <c r="GC221" s="556"/>
      <c r="GD221" s="556"/>
      <c r="GE221" s="556"/>
      <c r="GF221" s="556"/>
      <c r="GG221" s="556"/>
      <c r="GH221" s="556"/>
      <c r="GI221" s="556"/>
      <c r="GJ221" s="556"/>
      <c r="GK221" s="556"/>
      <c r="GL221" s="556"/>
    </row>
    <row r="222" spans="1:194" s="1" customFormat="1" ht="194.25" hidden="1" customHeight="1" x14ac:dyDescent="0.2">
      <c r="A222" s="15" t="s">
        <v>371</v>
      </c>
      <c r="B222" s="308" t="s">
        <v>771</v>
      </c>
      <c r="C222" s="30" t="s">
        <v>772</v>
      </c>
      <c r="D222" s="31" t="s">
        <v>773</v>
      </c>
      <c r="E222" s="30" t="s">
        <v>774</v>
      </c>
      <c r="F222" s="31" t="s">
        <v>775</v>
      </c>
      <c r="G222" s="18">
        <v>2012630010257</v>
      </c>
      <c r="H222" s="563" t="s">
        <v>776</v>
      </c>
      <c r="I222" s="32" t="s">
        <v>777</v>
      </c>
      <c r="J222" s="19" t="s">
        <v>778</v>
      </c>
      <c r="K222" s="563">
        <v>0</v>
      </c>
      <c r="L222" s="563">
        <v>1</v>
      </c>
      <c r="M222" s="543"/>
      <c r="N222" s="543"/>
      <c r="O222" s="539" t="s">
        <v>779</v>
      </c>
      <c r="P222" s="543" t="s">
        <v>382</v>
      </c>
      <c r="Q222" s="539" t="s">
        <v>780</v>
      </c>
      <c r="R222" s="543">
        <v>0</v>
      </c>
      <c r="S222" s="543">
        <v>1</v>
      </c>
      <c r="T222" s="543"/>
      <c r="U222" s="543"/>
      <c r="V222" s="32" t="s">
        <v>781</v>
      </c>
      <c r="W222" s="32" t="s">
        <v>385</v>
      </c>
      <c r="X222" s="625">
        <v>20000000</v>
      </c>
      <c r="Y222" s="549"/>
      <c r="Z222" s="549"/>
      <c r="AA222" s="549"/>
      <c r="AB222" s="549"/>
      <c r="AC222" s="549"/>
      <c r="AD222" s="32" t="s">
        <v>437</v>
      </c>
      <c r="AE222" s="556"/>
      <c r="AF222" s="556"/>
      <c r="AG222" s="556"/>
      <c r="AH222" s="556"/>
      <c r="AI222" s="556"/>
      <c r="AJ222" s="556"/>
      <c r="AK222" s="556"/>
      <c r="AL222" s="556"/>
      <c r="AM222" s="556"/>
      <c r="AN222" s="556"/>
      <c r="AO222" s="556"/>
      <c r="AP222" s="556"/>
      <c r="AQ222" s="556"/>
      <c r="AR222" s="556"/>
      <c r="AS222" s="556"/>
      <c r="AT222" s="556"/>
      <c r="AU222" s="556"/>
      <c r="AV222" s="556"/>
      <c r="AW222" s="556"/>
      <c r="AX222" s="556"/>
      <c r="AY222" s="556"/>
      <c r="AZ222" s="556"/>
      <c r="BA222" s="556"/>
      <c r="BB222" s="556"/>
      <c r="BC222" s="556"/>
      <c r="BD222" s="556"/>
      <c r="BE222" s="556"/>
      <c r="BF222" s="556"/>
      <c r="BG222" s="556"/>
      <c r="BH222" s="556"/>
      <c r="BI222" s="556"/>
      <c r="BJ222" s="556"/>
      <c r="BK222" s="556"/>
      <c r="BL222" s="556"/>
      <c r="BM222" s="556"/>
      <c r="BN222" s="556"/>
      <c r="BO222" s="556"/>
      <c r="BP222" s="556"/>
      <c r="BQ222" s="556"/>
      <c r="BR222" s="556"/>
      <c r="BS222" s="556"/>
      <c r="BT222" s="556"/>
      <c r="BU222" s="556"/>
      <c r="BV222" s="556"/>
      <c r="BW222" s="556"/>
      <c r="BX222" s="556"/>
      <c r="BY222" s="556"/>
      <c r="BZ222" s="556"/>
      <c r="CA222" s="556"/>
      <c r="CB222" s="556"/>
      <c r="CC222" s="556"/>
      <c r="CD222" s="556"/>
      <c r="CE222" s="556"/>
      <c r="CF222" s="556"/>
      <c r="CG222" s="556"/>
      <c r="CH222" s="556"/>
      <c r="CI222" s="556"/>
      <c r="CJ222" s="556"/>
      <c r="CK222" s="556"/>
      <c r="CL222" s="556"/>
      <c r="CM222" s="556"/>
      <c r="CN222" s="556"/>
      <c r="CO222" s="556"/>
      <c r="CP222" s="556"/>
      <c r="CQ222" s="556"/>
      <c r="CR222" s="556"/>
      <c r="CS222" s="556"/>
      <c r="CT222" s="556"/>
      <c r="CU222" s="556"/>
      <c r="CV222" s="556"/>
      <c r="CW222" s="556"/>
      <c r="CX222" s="556"/>
      <c r="CY222" s="556"/>
      <c r="CZ222" s="556"/>
      <c r="DA222" s="556"/>
      <c r="DB222" s="556"/>
      <c r="DC222" s="556"/>
      <c r="DD222" s="556"/>
      <c r="DE222" s="556"/>
      <c r="DF222" s="556"/>
      <c r="DG222" s="556"/>
      <c r="DH222" s="556"/>
      <c r="DI222" s="556"/>
      <c r="DJ222" s="556"/>
      <c r="DK222" s="556"/>
      <c r="DL222" s="556"/>
      <c r="DM222" s="556"/>
      <c r="DN222" s="556"/>
      <c r="DO222" s="556"/>
      <c r="DP222" s="556"/>
      <c r="DQ222" s="556"/>
      <c r="DR222" s="556"/>
      <c r="DS222" s="556"/>
      <c r="DT222" s="556"/>
      <c r="DU222" s="556"/>
      <c r="DV222" s="556"/>
      <c r="DW222" s="556"/>
      <c r="DX222" s="556"/>
      <c r="DY222" s="556"/>
      <c r="DZ222" s="556"/>
      <c r="EA222" s="556"/>
      <c r="EB222" s="556"/>
      <c r="EC222" s="556"/>
      <c r="ED222" s="556"/>
      <c r="EE222" s="556"/>
      <c r="EF222" s="556"/>
      <c r="EG222" s="556"/>
      <c r="EH222" s="556"/>
      <c r="EI222" s="556"/>
      <c r="EJ222" s="556"/>
      <c r="EK222" s="556"/>
      <c r="EL222" s="556"/>
      <c r="EM222" s="556"/>
      <c r="EN222" s="556"/>
      <c r="EO222" s="556"/>
      <c r="EP222" s="556"/>
      <c r="EQ222" s="556"/>
      <c r="ER222" s="556"/>
      <c r="ES222" s="556"/>
      <c r="ET222" s="556"/>
      <c r="EU222" s="556"/>
      <c r="EV222" s="556"/>
      <c r="EW222" s="556"/>
      <c r="EX222" s="556"/>
      <c r="EY222" s="556"/>
      <c r="EZ222" s="556"/>
      <c r="FA222" s="556"/>
      <c r="FB222" s="556"/>
      <c r="FC222" s="556"/>
      <c r="FD222" s="556"/>
      <c r="FE222" s="556"/>
      <c r="FF222" s="556"/>
      <c r="FG222" s="556"/>
      <c r="FH222" s="556"/>
      <c r="FI222" s="556"/>
      <c r="FJ222" s="556"/>
      <c r="FK222" s="556"/>
      <c r="FL222" s="556"/>
      <c r="FM222" s="556"/>
      <c r="FN222" s="556"/>
      <c r="FO222" s="556"/>
      <c r="FP222" s="556"/>
      <c r="FQ222" s="556"/>
      <c r="FR222" s="556"/>
      <c r="FS222" s="556"/>
      <c r="FT222" s="556"/>
      <c r="FU222" s="556"/>
      <c r="FV222" s="556"/>
      <c r="FW222" s="556"/>
      <c r="FX222" s="556"/>
      <c r="FY222" s="556"/>
      <c r="FZ222" s="556"/>
      <c r="GA222" s="556"/>
      <c r="GB222" s="556"/>
      <c r="GC222" s="556"/>
      <c r="GD222" s="556"/>
      <c r="GE222" s="556"/>
      <c r="GF222" s="556"/>
      <c r="GG222" s="556"/>
      <c r="GH222" s="556"/>
      <c r="GI222" s="556"/>
      <c r="GJ222" s="556"/>
      <c r="GK222" s="556"/>
      <c r="GL222" s="556"/>
    </row>
    <row r="223" spans="1:194" s="1" customFormat="1" ht="201.75" hidden="1" customHeight="1" x14ac:dyDescent="0.2">
      <c r="A223" s="15" t="s">
        <v>371</v>
      </c>
      <c r="B223" s="308" t="s">
        <v>771</v>
      </c>
      <c r="C223" s="27" t="s">
        <v>772</v>
      </c>
      <c r="D223" s="28" t="s">
        <v>773</v>
      </c>
      <c r="E223" s="27" t="s">
        <v>774</v>
      </c>
      <c r="F223" s="28" t="s">
        <v>775</v>
      </c>
      <c r="G223" s="120">
        <v>2012630010257</v>
      </c>
      <c r="H223" s="541" t="s">
        <v>776</v>
      </c>
      <c r="I223" s="29" t="s">
        <v>777</v>
      </c>
      <c r="J223" s="537" t="s">
        <v>782</v>
      </c>
      <c r="K223" s="541">
        <v>0</v>
      </c>
      <c r="L223" s="541">
        <v>5</v>
      </c>
      <c r="M223" s="541"/>
      <c r="N223" s="541"/>
      <c r="O223" s="537" t="s">
        <v>586</v>
      </c>
      <c r="P223" s="541" t="s">
        <v>382</v>
      </c>
      <c r="Q223" s="537" t="s">
        <v>783</v>
      </c>
      <c r="R223" s="541">
        <v>0</v>
      </c>
      <c r="S223" s="541">
        <v>1</v>
      </c>
      <c r="T223" s="541"/>
      <c r="U223" s="541"/>
      <c r="V223" s="29" t="s">
        <v>781</v>
      </c>
      <c r="W223" s="29" t="s">
        <v>385</v>
      </c>
      <c r="X223" s="622"/>
      <c r="Y223" s="547"/>
      <c r="Z223" s="547"/>
      <c r="AA223" s="547"/>
      <c r="AB223" s="547"/>
      <c r="AC223" s="547"/>
      <c r="AD223" s="29" t="s">
        <v>437</v>
      </c>
      <c r="BL223" s="556"/>
      <c r="BM223" s="556"/>
      <c r="BN223" s="556"/>
      <c r="BO223" s="556"/>
      <c r="BP223" s="556"/>
      <c r="BQ223" s="556"/>
      <c r="BR223" s="556"/>
      <c r="BS223" s="556"/>
      <c r="BT223" s="556"/>
      <c r="BU223" s="556"/>
      <c r="BV223" s="556"/>
      <c r="BW223" s="556"/>
      <c r="BX223" s="556"/>
      <c r="BY223" s="556"/>
      <c r="BZ223" s="556"/>
      <c r="CA223" s="556"/>
      <c r="CB223" s="556"/>
      <c r="CC223" s="556"/>
      <c r="CD223" s="556"/>
      <c r="CE223" s="556"/>
      <c r="CF223" s="556"/>
      <c r="CG223" s="556"/>
      <c r="CH223" s="556"/>
      <c r="CI223" s="556"/>
      <c r="CJ223" s="556"/>
      <c r="CK223" s="556"/>
      <c r="CL223" s="556"/>
      <c r="CM223" s="556"/>
      <c r="CN223" s="556"/>
      <c r="CO223" s="556"/>
      <c r="CP223" s="556"/>
      <c r="CQ223" s="556"/>
      <c r="CR223" s="556"/>
      <c r="CS223" s="556"/>
      <c r="CT223" s="556"/>
      <c r="CU223" s="556"/>
      <c r="CV223" s="556"/>
      <c r="CW223" s="556"/>
      <c r="CX223" s="556"/>
      <c r="CY223" s="556"/>
      <c r="CZ223" s="556"/>
      <c r="DA223" s="556"/>
      <c r="DB223" s="556"/>
      <c r="DC223" s="556"/>
      <c r="DD223" s="556"/>
      <c r="DE223" s="556"/>
      <c r="DF223" s="556"/>
      <c r="DG223" s="556"/>
      <c r="DH223" s="556"/>
      <c r="DI223" s="556"/>
      <c r="DJ223" s="556"/>
      <c r="DK223" s="556"/>
      <c r="DL223" s="556"/>
      <c r="DM223" s="556"/>
      <c r="DN223" s="556"/>
      <c r="DO223" s="556"/>
      <c r="DP223" s="556"/>
      <c r="DQ223" s="556"/>
      <c r="DR223" s="556"/>
      <c r="DS223" s="556"/>
      <c r="DT223" s="556"/>
      <c r="DU223" s="556"/>
      <c r="DV223" s="556"/>
      <c r="DW223" s="556"/>
      <c r="DX223" s="556"/>
      <c r="DY223" s="556"/>
      <c r="DZ223" s="556"/>
      <c r="EA223" s="556"/>
      <c r="EB223" s="556"/>
      <c r="EC223" s="556"/>
      <c r="ED223" s="556"/>
      <c r="EE223" s="556"/>
      <c r="EF223" s="556"/>
      <c r="EG223" s="556"/>
      <c r="EH223" s="556"/>
      <c r="EI223" s="556"/>
      <c r="EJ223" s="556"/>
      <c r="EK223" s="556"/>
      <c r="EL223" s="556"/>
      <c r="EM223" s="556"/>
      <c r="EN223" s="556"/>
      <c r="EO223" s="556"/>
      <c r="EP223" s="556"/>
      <c r="EQ223" s="556"/>
      <c r="ER223" s="556"/>
      <c r="ES223" s="556"/>
      <c r="ET223" s="556"/>
      <c r="EU223" s="556"/>
      <c r="EV223" s="556"/>
      <c r="EW223" s="556"/>
      <c r="EX223" s="556"/>
      <c r="EY223" s="556"/>
      <c r="EZ223" s="556"/>
      <c r="FA223" s="556"/>
      <c r="FB223" s="556"/>
      <c r="FC223" s="556"/>
      <c r="FD223" s="556"/>
      <c r="FE223" s="556"/>
      <c r="FF223" s="556"/>
      <c r="FG223" s="556"/>
      <c r="FH223" s="556"/>
      <c r="FI223" s="556"/>
      <c r="FJ223" s="556"/>
      <c r="FK223" s="556"/>
      <c r="FL223" s="556"/>
      <c r="FM223" s="556"/>
      <c r="FN223" s="556"/>
      <c r="FO223" s="556"/>
      <c r="FP223" s="556"/>
      <c r="FQ223" s="556"/>
      <c r="FR223" s="556"/>
      <c r="FS223" s="556"/>
      <c r="FT223" s="556"/>
      <c r="FU223" s="556"/>
      <c r="FV223" s="556"/>
      <c r="FW223" s="556"/>
      <c r="FX223" s="556"/>
      <c r="FY223" s="556"/>
      <c r="FZ223" s="556"/>
      <c r="GA223" s="556"/>
      <c r="GB223" s="556"/>
      <c r="GC223" s="556"/>
      <c r="GD223" s="556"/>
      <c r="GE223" s="556"/>
      <c r="GF223" s="556"/>
      <c r="GG223" s="556"/>
      <c r="GH223" s="556"/>
      <c r="GI223" s="556"/>
      <c r="GJ223" s="556"/>
      <c r="GK223" s="556"/>
      <c r="GL223" s="556"/>
    </row>
    <row r="224" spans="1:194" s="1" customFormat="1" ht="195.75" hidden="1" customHeight="1" x14ac:dyDescent="0.2">
      <c r="A224" s="15" t="s">
        <v>371</v>
      </c>
      <c r="B224" s="308" t="s">
        <v>771</v>
      </c>
      <c r="C224" s="27" t="s">
        <v>772</v>
      </c>
      <c r="D224" s="28" t="s">
        <v>773</v>
      </c>
      <c r="E224" s="27" t="s">
        <v>774</v>
      </c>
      <c r="F224" s="28" t="s">
        <v>775</v>
      </c>
      <c r="G224" s="120">
        <v>2012630010257</v>
      </c>
      <c r="H224" s="541" t="s">
        <v>776</v>
      </c>
      <c r="I224" s="29" t="s">
        <v>777</v>
      </c>
      <c r="J224" s="537" t="s">
        <v>782</v>
      </c>
      <c r="K224" s="541">
        <v>0</v>
      </c>
      <c r="L224" s="541">
        <v>5</v>
      </c>
      <c r="M224" s="541"/>
      <c r="N224" s="541"/>
      <c r="O224" s="19" t="s">
        <v>784</v>
      </c>
      <c r="P224" s="541" t="s">
        <v>382</v>
      </c>
      <c r="Q224" s="19" t="s">
        <v>785</v>
      </c>
      <c r="R224" s="563">
        <v>0</v>
      </c>
      <c r="S224" s="563">
        <v>1</v>
      </c>
      <c r="T224" s="541"/>
      <c r="U224" s="541"/>
      <c r="V224" s="29" t="s">
        <v>781</v>
      </c>
      <c r="W224" s="29" t="s">
        <v>385</v>
      </c>
      <c r="X224" s="622"/>
      <c r="Y224" s="547"/>
      <c r="Z224" s="547"/>
      <c r="AA224" s="547"/>
      <c r="AB224" s="547"/>
      <c r="AC224" s="547"/>
      <c r="AD224" s="29" t="s">
        <v>437</v>
      </c>
      <c r="BL224" s="556"/>
      <c r="BM224" s="556"/>
      <c r="BN224" s="556"/>
      <c r="BO224" s="556"/>
      <c r="BP224" s="556"/>
      <c r="BQ224" s="556"/>
      <c r="BR224" s="556"/>
      <c r="BS224" s="556"/>
      <c r="BT224" s="556"/>
      <c r="BU224" s="556"/>
      <c r="BV224" s="556"/>
      <c r="BW224" s="556"/>
      <c r="BX224" s="556"/>
      <c r="BY224" s="556"/>
      <c r="BZ224" s="556"/>
      <c r="CA224" s="556"/>
      <c r="CB224" s="556"/>
      <c r="CC224" s="556"/>
      <c r="CD224" s="556"/>
      <c r="CE224" s="556"/>
      <c r="CF224" s="556"/>
      <c r="CG224" s="556"/>
      <c r="CH224" s="556"/>
      <c r="CI224" s="556"/>
      <c r="CJ224" s="556"/>
      <c r="CK224" s="556"/>
      <c r="CL224" s="556"/>
      <c r="CM224" s="556"/>
      <c r="CN224" s="556"/>
      <c r="CO224" s="556"/>
      <c r="CP224" s="556"/>
      <c r="CQ224" s="556"/>
      <c r="CR224" s="556"/>
      <c r="CS224" s="556"/>
      <c r="CT224" s="556"/>
      <c r="CU224" s="556"/>
      <c r="CV224" s="556"/>
      <c r="CW224" s="556"/>
      <c r="CX224" s="556"/>
      <c r="CY224" s="556"/>
      <c r="CZ224" s="556"/>
      <c r="DA224" s="556"/>
      <c r="DB224" s="556"/>
      <c r="DC224" s="556"/>
      <c r="DD224" s="556"/>
      <c r="DE224" s="556"/>
      <c r="DF224" s="556"/>
      <c r="DG224" s="556"/>
      <c r="DH224" s="556"/>
      <c r="DI224" s="556"/>
      <c r="DJ224" s="556"/>
      <c r="DK224" s="556"/>
      <c r="DL224" s="556"/>
      <c r="DM224" s="556"/>
      <c r="DN224" s="556"/>
      <c r="DO224" s="556"/>
      <c r="DP224" s="556"/>
      <c r="DQ224" s="556"/>
      <c r="DR224" s="556"/>
      <c r="DS224" s="556"/>
      <c r="DT224" s="556"/>
      <c r="DU224" s="556"/>
      <c r="DV224" s="556"/>
      <c r="DW224" s="556"/>
      <c r="DX224" s="556"/>
      <c r="DY224" s="556"/>
      <c r="DZ224" s="556"/>
      <c r="EA224" s="556"/>
      <c r="EB224" s="556"/>
      <c r="EC224" s="556"/>
      <c r="ED224" s="556"/>
      <c r="EE224" s="556"/>
      <c r="EF224" s="556"/>
      <c r="EG224" s="556"/>
      <c r="EH224" s="556"/>
      <c r="EI224" s="556"/>
      <c r="EJ224" s="556"/>
      <c r="EK224" s="556"/>
      <c r="EL224" s="556"/>
      <c r="EM224" s="556"/>
      <c r="EN224" s="556"/>
      <c r="EO224" s="556"/>
      <c r="EP224" s="556"/>
      <c r="EQ224" s="556"/>
      <c r="ER224" s="556"/>
      <c r="ES224" s="556"/>
      <c r="ET224" s="556"/>
      <c r="EU224" s="556"/>
      <c r="EV224" s="556"/>
      <c r="EW224" s="556"/>
      <c r="EX224" s="556"/>
      <c r="EY224" s="556"/>
      <c r="EZ224" s="556"/>
      <c r="FA224" s="556"/>
      <c r="FB224" s="556"/>
      <c r="FC224" s="556"/>
      <c r="FD224" s="556"/>
      <c r="FE224" s="556"/>
      <c r="FF224" s="556"/>
      <c r="FG224" s="556"/>
      <c r="FH224" s="556"/>
      <c r="FI224" s="556"/>
      <c r="FJ224" s="556"/>
      <c r="FK224" s="556"/>
      <c r="FL224" s="556"/>
      <c r="FM224" s="556"/>
      <c r="FN224" s="556"/>
      <c r="FO224" s="556"/>
      <c r="FP224" s="556"/>
      <c r="FQ224" s="556"/>
      <c r="FR224" s="556"/>
      <c r="FS224" s="556"/>
      <c r="FT224" s="556"/>
      <c r="FU224" s="556"/>
      <c r="FV224" s="556"/>
      <c r="FW224" s="556"/>
      <c r="FX224" s="556"/>
      <c r="FY224" s="556"/>
      <c r="FZ224" s="556"/>
      <c r="GA224" s="556"/>
      <c r="GB224" s="556"/>
      <c r="GC224" s="556"/>
      <c r="GD224" s="556"/>
      <c r="GE224" s="556"/>
      <c r="GF224" s="556"/>
      <c r="GG224" s="556"/>
      <c r="GH224" s="556"/>
      <c r="GI224" s="556"/>
      <c r="GJ224" s="556"/>
      <c r="GK224" s="556"/>
      <c r="GL224" s="556"/>
    </row>
    <row r="225" spans="1:30" s="1" customFormat="1" ht="191.25" hidden="1" customHeight="1" x14ac:dyDescent="0.2">
      <c r="A225" s="15" t="s">
        <v>371</v>
      </c>
      <c r="B225" s="308" t="s">
        <v>771</v>
      </c>
      <c r="C225" s="30" t="s">
        <v>772</v>
      </c>
      <c r="D225" s="31" t="s">
        <v>773</v>
      </c>
      <c r="E225" s="30" t="s">
        <v>774</v>
      </c>
      <c r="F225" s="31" t="s">
        <v>775</v>
      </c>
      <c r="G225" s="18">
        <v>2012630010257</v>
      </c>
      <c r="H225" s="563" t="s">
        <v>776</v>
      </c>
      <c r="I225" s="32" t="s">
        <v>777</v>
      </c>
      <c r="J225" s="19" t="s">
        <v>782</v>
      </c>
      <c r="K225" s="563">
        <v>0</v>
      </c>
      <c r="L225" s="563">
        <v>5</v>
      </c>
      <c r="M225" s="563"/>
      <c r="N225" s="563"/>
      <c r="O225" s="19" t="s">
        <v>589</v>
      </c>
      <c r="P225" s="563" t="s">
        <v>382</v>
      </c>
      <c r="Q225" s="19" t="s">
        <v>786</v>
      </c>
      <c r="R225" s="563">
        <v>0</v>
      </c>
      <c r="S225" s="563">
        <v>5</v>
      </c>
      <c r="T225" s="563"/>
      <c r="U225" s="563"/>
      <c r="V225" s="32" t="s">
        <v>781</v>
      </c>
      <c r="W225" s="32" t="s">
        <v>385</v>
      </c>
      <c r="X225" s="624"/>
      <c r="Y225" s="548"/>
      <c r="Z225" s="548"/>
      <c r="AA225" s="548"/>
      <c r="AB225" s="548"/>
      <c r="AC225" s="548"/>
      <c r="AD225" s="32" t="s">
        <v>437</v>
      </c>
    </row>
    <row r="226" spans="1:30" s="1" customFormat="1" ht="231" hidden="1" customHeight="1" x14ac:dyDescent="0.2">
      <c r="A226" s="15" t="s">
        <v>371</v>
      </c>
      <c r="B226" s="557" t="s">
        <v>787</v>
      </c>
      <c r="C226" s="48" t="s">
        <v>788</v>
      </c>
      <c r="D226" s="558" t="s">
        <v>789</v>
      </c>
      <c r="E226" s="48" t="s">
        <v>790</v>
      </c>
      <c r="F226" s="49" t="s">
        <v>791</v>
      </c>
      <c r="G226" s="42">
        <v>2012630010258</v>
      </c>
      <c r="H226" s="542" t="s">
        <v>792</v>
      </c>
      <c r="I226" s="542" t="s">
        <v>793</v>
      </c>
      <c r="J226" s="538" t="s">
        <v>794</v>
      </c>
      <c r="K226" s="542">
        <v>0</v>
      </c>
      <c r="L226" s="542">
        <v>1</v>
      </c>
      <c r="M226" s="542"/>
      <c r="N226" s="542"/>
      <c r="O226" s="538" t="s">
        <v>795</v>
      </c>
      <c r="P226" s="541" t="s">
        <v>382</v>
      </c>
      <c r="Q226" s="538" t="s">
        <v>796</v>
      </c>
      <c r="R226" s="542">
        <v>0</v>
      </c>
      <c r="S226" s="542">
        <v>3</v>
      </c>
      <c r="T226" s="542"/>
      <c r="U226" s="542"/>
      <c r="V226" s="563" t="s">
        <v>797</v>
      </c>
      <c r="W226" s="563" t="s">
        <v>385</v>
      </c>
      <c r="X226" s="625">
        <v>10000000</v>
      </c>
      <c r="Y226" s="549"/>
      <c r="Z226" s="549"/>
      <c r="AA226" s="549"/>
      <c r="AB226" s="549"/>
      <c r="AC226" s="549"/>
      <c r="AD226" s="563" t="s">
        <v>437</v>
      </c>
    </row>
    <row r="227" spans="1:30" s="1" customFormat="1" ht="180" hidden="1" customHeight="1" x14ac:dyDescent="0.2">
      <c r="A227" s="15" t="s">
        <v>371</v>
      </c>
      <c r="B227" s="308" t="s">
        <v>798</v>
      </c>
      <c r="C227" s="5" t="s">
        <v>788</v>
      </c>
      <c r="D227" s="17" t="s">
        <v>789</v>
      </c>
      <c r="E227" s="5" t="s">
        <v>790</v>
      </c>
      <c r="F227" s="17" t="s">
        <v>791</v>
      </c>
      <c r="G227" s="18">
        <v>2012630010258</v>
      </c>
      <c r="H227" s="563" t="s">
        <v>792</v>
      </c>
      <c r="I227" s="563" t="s">
        <v>793</v>
      </c>
      <c r="J227" s="19" t="s">
        <v>794</v>
      </c>
      <c r="K227" s="563">
        <v>0</v>
      </c>
      <c r="L227" s="563">
        <v>1</v>
      </c>
      <c r="M227" s="563"/>
      <c r="N227" s="563"/>
      <c r="O227" s="19" t="s">
        <v>799</v>
      </c>
      <c r="P227" s="541" t="s">
        <v>382</v>
      </c>
      <c r="Q227" s="19" t="s">
        <v>800</v>
      </c>
      <c r="R227" s="563">
        <v>0</v>
      </c>
      <c r="S227" s="563">
        <v>3</v>
      </c>
      <c r="T227" s="563"/>
      <c r="U227" s="563"/>
      <c r="V227" s="563" t="s">
        <v>797</v>
      </c>
      <c r="W227" s="563" t="s">
        <v>385</v>
      </c>
      <c r="X227" s="622"/>
      <c r="Y227" s="547"/>
      <c r="Z227" s="547"/>
      <c r="AA227" s="547"/>
      <c r="AB227" s="547"/>
      <c r="AC227" s="547"/>
      <c r="AD227" s="563" t="s">
        <v>437</v>
      </c>
    </row>
    <row r="228" spans="1:30" s="1" customFormat="1" ht="180" hidden="1" customHeight="1" x14ac:dyDescent="0.2">
      <c r="A228" s="15" t="s">
        <v>371</v>
      </c>
      <c r="B228" s="308" t="s">
        <v>787</v>
      </c>
      <c r="C228" s="5" t="s">
        <v>788</v>
      </c>
      <c r="D228" s="17" t="s">
        <v>789</v>
      </c>
      <c r="E228" s="5" t="s">
        <v>790</v>
      </c>
      <c r="F228" s="17" t="s">
        <v>791</v>
      </c>
      <c r="G228" s="18">
        <v>2012630010258</v>
      </c>
      <c r="H228" s="563" t="s">
        <v>792</v>
      </c>
      <c r="I228" s="563" t="s">
        <v>793</v>
      </c>
      <c r="J228" s="19" t="s">
        <v>794</v>
      </c>
      <c r="K228" s="563">
        <v>0</v>
      </c>
      <c r="L228" s="563">
        <v>1</v>
      </c>
      <c r="M228" s="563"/>
      <c r="N228" s="563"/>
      <c r="O228" s="19" t="s">
        <v>801</v>
      </c>
      <c r="P228" s="563" t="s">
        <v>382</v>
      </c>
      <c r="Q228" s="19" t="s">
        <v>802</v>
      </c>
      <c r="R228" s="563">
        <v>0</v>
      </c>
      <c r="S228" s="563">
        <v>1</v>
      </c>
      <c r="T228" s="563"/>
      <c r="U228" s="563"/>
      <c r="V228" s="563" t="s">
        <v>797</v>
      </c>
      <c r="W228" s="563" t="s">
        <v>385</v>
      </c>
      <c r="X228" s="624"/>
      <c r="Y228" s="548"/>
      <c r="Z228" s="548"/>
      <c r="AA228" s="548"/>
      <c r="AB228" s="548"/>
      <c r="AC228" s="548"/>
      <c r="AD228" s="563" t="s">
        <v>437</v>
      </c>
    </row>
    <row r="229" spans="1:30" s="1" customFormat="1" ht="159" hidden="1" customHeight="1" x14ac:dyDescent="0.2">
      <c r="A229" s="15" t="s">
        <v>371</v>
      </c>
      <c r="B229" s="312" t="s">
        <v>803</v>
      </c>
      <c r="C229" s="32" t="s">
        <v>804</v>
      </c>
      <c r="D229" s="33" t="s">
        <v>805</v>
      </c>
      <c r="E229" s="32" t="s">
        <v>806</v>
      </c>
      <c r="F229" s="33" t="s">
        <v>807</v>
      </c>
      <c r="G229" s="18">
        <v>2012630010259</v>
      </c>
      <c r="H229" s="563" t="s">
        <v>808</v>
      </c>
      <c r="I229" s="33" t="s">
        <v>809</v>
      </c>
      <c r="J229" s="539" t="s">
        <v>810</v>
      </c>
      <c r="K229" s="543" t="s">
        <v>811</v>
      </c>
      <c r="L229" s="543" t="s">
        <v>812</v>
      </c>
      <c r="M229" s="543"/>
      <c r="N229" s="543"/>
      <c r="O229" s="539" t="s">
        <v>813</v>
      </c>
      <c r="P229" s="539" t="s">
        <v>814</v>
      </c>
      <c r="Q229" s="539" t="s">
        <v>815</v>
      </c>
      <c r="R229" s="543" t="s">
        <v>816</v>
      </c>
      <c r="S229" s="543" t="s">
        <v>817</v>
      </c>
      <c r="T229" s="543"/>
      <c r="U229" s="543"/>
      <c r="V229" s="563" t="s">
        <v>818</v>
      </c>
      <c r="W229" s="33" t="s">
        <v>819</v>
      </c>
      <c r="X229" s="625">
        <v>48942059</v>
      </c>
      <c r="Y229" s="549"/>
      <c r="Z229" s="549"/>
      <c r="AA229" s="549"/>
      <c r="AB229" s="549"/>
      <c r="AC229" s="549"/>
      <c r="AD229" s="32" t="s">
        <v>820</v>
      </c>
    </row>
    <row r="230" spans="1:30" s="1" customFormat="1" ht="165" hidden="1" customHeight="1" x14ac:dyDescent="0.2">
      <c r="A230" s="15" t="s">
        <v>371</v>
      </c>
      <c r="B230" s="312" t="s">
        <v>803</v>
      </c>
      <c r="C230" s="32" t="s">
        <v>804</v>
      </c>
      <c r="D230" s="33" t="s">
        <v>805</v>
      </c>
      <c r="E230" s="32" t="s">
        <v>806</v>
      </c>
      <c r="F230" s="33" t="s">
        <v>807</v>
      </c>
      <c r="G230" s="18">
        <v>2012630010259</v>
      </c>
      <c r="H230" s="563" t="s">
        <v>808</v>
      </c>
      <c r="I230" s="33" t="s">
        <v>809</v>
      </c>
      <c r="J230" s="539" t="s">
        <v>810</v>
      </c>
      <c r="K230" s="543" t="s">
        <v>811</v>
      </c>
      <c r="L230" s="543" t="s">
        <v>812</v>
      </c>
      <c r="M230" s="543"/>
      <c r="N230" s="543"/>
      <c r="O230" s="539" t="s">
        <v>821</v>
      </c>
      <c r="P230" s="539" t="s">
        <v>822</v>
      </c>
      <c r="Q230" s="539" t="s">
        <v>823</v>
      </c>
      <c r="R230" s="543" t="s">
        <v>824</v>
      </c>
      <c r="S230" s="543" t="s">
        <v>825</v>
      </c>
      <c r="T230" s="543"/>
      <c r="U230" s="543"/>
      <c r="V230" s="563" t="s">
        <v>818</v>
      </c>
      <c r="W230" s="33" t="s">
        <v>819</v>
      </c>
      <c r="X230" s="622"/>
      <c r="Y230" s="547"/>
      <c r="Z230" s="547"/>
      <c r="AA230" s="547"/>
      <c r="AB230" s="547"/>
      <c r="AC230" s="547"/>
      <c r="AD230" s="32" t="s">
        <v>820</v>
      </c>
    </row>
    <row r="231" spans="1:30" s="1" customFormat="1" ht="162.75" hidden="1" customHeight="1" x14ac:dyDescent="0.2">
      <c r="A231" s="15" t="s">
        <v>371</v>
      </c>
      <c r="B231" s="312" t="s">
        <v>803</v>
      </c>
      <c r="C231" s="32" t="s">
        <v>804</v>
      </c>
      <c r="D231" s="33" t="s">
        <v>805</v>
      </c>
      <c r="E231" s="32" t="s">
        <v>806</v>
      </c>
      <c r="F231" s="33" t="s">
        <v>807</v>
      </c>
      <c r="G231" s="18">
        <v>2012630010259</v>
      </c>
      <c r="H231" s="563" t="s">
        <v>808</v>
      </c>
      <c r="I231" s="33" t="s">
        <v>809</v>
      </c>
      <c r="J231" s="539" t="s">
        <v>810</v>
      </c>
      <c r="K231" s="543" t="s">
        <v>811</v>
      </c>
      <c r="L231" s="543" t="s">
        <v>812</v>
      </c>
      <c r="M231" s="543"/>
      <c r="N231" s="543"/>
      <c r="O231" s="539" t="s">
        <v>826</v>
      </c>
      <c r="P231" s="539" t="s">
        <v>827</v>
      </c>
      <c r="Q231" s="539" t="s">
        <v>828</v>
      </c>
      <c r="R231" s="543" t="s">
        <v>829</v>
      </c>
      <c r="S231" s="543" t="s">
        <v>830</v>
      </c>
      <c r="T231" s="543"/>
      <c r="U231" s="543"/>
      <c r="V231" s="563" t="s">
        <v>818</v>
      </c>
      <c r="W231" s="33" t="s">
        <v>819</v>
      </c>
      <c r="X231" s="622"/>
      <c r="Y231" s="547"/>
      <c r="Z231" s="547"/>
      <c r="AA231" s="547"/>
      <c r="AB231" s="547"/>
      <c r="AC231" s="547"/>
      <c r="AD231" s="32" t="s">
        <v>820</v>
      </c>
    </row>
    <row r="232" spans="1:30" s="1" customFormat="1" ht="163.5" hidden="1" customHeight="1" x14ac:dyDescent="0.2">
      <c r="A232" s="15" t="s">
        <v>371</v>
      </c>
      <c r="B232" s="312" t="s">
        <v>803</v>
      </c>
      <c r="C232" s="32" t="s">
        <v>804</v>
      </c>
      <c r="D232" s="33" t="s">
        <v>805</v>
      </c>
      <c r="E232" s="32" t="s">
        <v>806</v>
      </c>
      <c r="F232" s="33" t="s">
        <v>807</v>
      </c>
      <c r="G232" s="18">
        <v>2012630010259</v>
      </c>
      <c r="H232" s="563" t="s">
        <v>808</v>
      </c>
      <c r="I232" s="33" t="s">
        <v>809</v>
      </c>
      <c r="J232" s="539" t="s">
        <v>810</v>
      </c>
      <c r="K232" s="543" t="s">
        <v>811</v>
      </c>
      <c r="L232" s="543" t="s">
        <v>812</v>
      </c>
      <c r="M232" s="543"/>
      <c r="N232" s="543"/>
      <c r="O232" s="539" t="s">
        <v>831</v>
      </c>
      <c r="P232" s="539" t="s">
        <v>827</v>
      </c>
      <c r="Q232" s="539" t="s">
        <v>832</v>
      </c>
      <c r="R232" s="543" t="s">
        <v>833</v>
      </c>
      <c r="S232" s="543" t="s">
        <v>834</v>
      </c>
      <c r="T232" s="543"/>
      <c r="U232" s="543"/>
      <c r="V232" s="563" t="s">
        <v>818</v>
      </c>
      <c r="W232" s="33" t="s">
        <v>819</v>
      </c>
      <c r="X232" s="622"/>
      <c r="Y232" s="547"/>
      <c r="Z232" s="547"/>
      <c r="AA232" s="547"/>
      <c r="AB232" s="547"/>
      <c r="AC232" s="547"/>
      <c r="AD232" s="32" t="s">
        <v>820</v>
      </c>
    </row>
    <row r="233" spans="1:30" s="1" customFormat="1" ht="136.5" hidden="1" customHeight="1" x14ac:dyDescent="0.2">
      <c r="A233" s="15" t="s">
        <v>371</v>
      </c>
      <c r="B233" s="312" t="s">
        <v>803</v>
      </c>
      <c r="C233" s="32" t="s">
        <v>804</v>
      </c>
      <c r="D233" s="33" t="s">
        <v>805</v>
      </c>
      <c r="E233" s="32" t="s">
        <v>806</v>
      </c>
      <c r="F233" s="33" t="s">
        <v>807</v>
      </c>
      <c r="G233" s="18">
        <v>2012630010259</v>
      </c>
      <c r="H233" s="563" t="s">
        <v>808</v>
      </c>
      <c r="I233" s="33" t="s">
        <v>809</v>
      </c>
      <c r="J233" s="539" t="s">
        <v>810</v>
      </c>
      <c r="K233" s="543" t="s">
        <v>811</v>
      </c>
      <c r="L233" s="543" t="s">
        <v>812</v>
      </c>
      <c r="M233" s="543"/>
      <c r="N233" s="543"/>
      <c r="O233" s="539" t="s">
        <v>835</v>
      </c>
      <c r="P233" s="539" t="s">
        <v>827</v>
      </c>
      <c r="Q233" s="539" t="s">
        <v>836</v>
      </c>
      <c r="R233" s="543" t="s">
        <v>837</v>
      </c>
      <c r="S233" s="543" t="s">
        <v>838</v>
      </c>
      <c r="T233" s="543"/>
      <c r="U233" s="543"/>
      <c r="V233" s="563" t="s">
        <v>818</v>
      </c>
      <c r="W233" s="33" t="s">
        <v>819</v>
      </c>
      <c r="X233" s="622"/>
      <c r="Y233" s="547"/>
      <c r="Z233" s="547"/>
      <c r="AA233" s="547"/>
      <c r="AB233" s="547"/>
      <c r="AC233" s="547"/>
      <c r="AD233" s="32" t="s">
        <v>820</v>
      </c>
    </row>
    <row r="234" spans="1:30" s="1" customFormat="1" ht="147.75" hidden="1" customHeight="1" x14ac:dyDescent="0.2">
      <c r="A234" s="15" t="s">
        <v>371</v>
      </c>
      <c r="B234" s="312" t="s">
        <v>803</v>
      </c>
      <c r="C234" s="32" t="s">
        <v>804</v>
      </c>
      <c r="D234" s="33" t="s">
        <v>805</v>
      </c>
      <c r="E234" s="32" t="s">
        <v>806</v>
      </c>
      <c r="F234" s="33" t="s">
        <v>807</v>
      </c>
      <c r="G234" s="18">
        <v>2012630010259</v>
      </c>
      <c r="H234" s="563" t="s">
        <v>808</v>
      </c>
      <c r="I234" s="33" t="s">
        <v>809</v>
      </c>
      <c r="J234" s="539" t="s">
        <v>810</v>
      </c>
      <c r="K234" s="543" t="s">
        <v>811</v>
      </c>
      <c r="L234" s="543" t="s">
        <v>812</v>
      </c>
      <c r="M234" s="543"/>
      <c r="N234" s="543"/>
      <c r="O234" s="539" t="s">
        <v>839</v>
      </c>
      <c r="P234" s="539" t="s">
        <v>827</v>
      </c>
      <c r="Q234" s="539" t="s">
        <v>840</v>
      </c>
      <c r="R234" s="543" t="s">
        <v>841</v>
      </c>
      <c r="S234" s="543" t="s">
        <v>842</v>
      </c>
      <c r="T234" s="543"/>
      <c r="U234" s="543"/>
      <c r="V234" s="563" t="s">
        <v>818</v>
      </c>
      <c r="W234" s="33" t="s">
        <v>819</v>
      </c>
      <c r="X234" s="622"/>
      <c r="Y234" s="547"/>
      <c r="Z234" s="547"/>
      <c r="AA234" s="547"/>
      <c r="AB234" s="547"/>
      <c r="AC234" s="547"/>
      <c r="AD234" s="32" t="s">
        <v>820</v>
      </c>
    </row>
    <row r="235" spans="1:30" s="1" customFormat="1" ht="144.75" hidden="1" customHeight="1" x14ac:dyDescent="0.2">
      <c r="A235" s="15" t="s">
        <v>371</v>
      </c>
      <c r="B235" s="312" t="s">
        <v>803</v>
      </c>
      <c r="C235" s="32" t="s">
        <v>804</v>
      </c>
      <c r="D235" s="33" t="s">
        <v>805</v>
      </c>
      <c r="E235" s="32" t="s">
        <v>806</v>
      </c>
      <c r="F235" s="33" t="s">
        <v>807</v>
      </c>
      <c r="G235" s="18">
        <v>2012630010259</v>
      </c>
      <c r="H235" s="563" t="s">
        <v>808</v>
      </c>
      <c r="I235" s="33" t="s">
        <v>809</v>
      </c>
      <c r="J235" s="539" t="s">
        <v>810</v>
      </c>
      <c r="K235" s="543" t="s">
        <v>811</v>
      </c>
      <c r="L235" s="543" t="s">
        <v>812</v>
      </c>
      <c r="M235" s="543"/>
      <c r="N235" s="543"/>
      <c r="O235" s="539" t="s">
        <v>843</v>
      </c>
      <c r="P235" s="539" t="s">
        <v>827</v>
      </c>
      <c r="Q235" s="539" t="s">
        <v>844</v>
      </c>
      <c r="R235" s="543" t="s">
        <v>845</v>
      </c>
      <c r="S235" s="543" t="s">
        <v>845</v>
      </c>
      <c r="T235" s="543"/>
      <c r="U235" s="543"/>
      <c r="V235" s="563" t="s">
        <v>818</v>
      </c>
      <c r="W235" s="33" t="s">
        <v>819</v>
      </c>
      <c r="X235" s="622"/>
      <c r="Y235" s="547"/>
      <c r="Z235" s="547"/>
      <c r="AA235" s="547"/>
      <c r="AB235" s="547"/>
      <c r="AC235" s="547"/>
      <c r="AD235" s="32" t="s">
        <v>820</v>
      </c>
    </row>
    <row r="236" spans="1:30" s="1" customFormat="1" ht="183" hidden="1" customHeight="1" x14ac:dyDescent="0.2">
      <c r="A236" s="15" t="s">
        <v>371</v>
      </c>
      <c r="B236" s="312" t="s">
        <v>803</v>
      </c>
      <c r="C236" s="32" t="s">
        <v>804</v>
      </c>
      <c r="D236" s="33" t="s">
        <v>805</v>
      </c>
      <c r="E236" s="32" t="s">
        <v>806</v>
      </c>
      <c r="F236" s="33" t="s">
        <v>807</v>
      </c>
      <c r="G236" s="18">
        <v>2012630010259</v>
      </c>
      <c r="H236" s="563" t="s">
        <v>808</v>
      </c>
      <c r="I236" s="33" t="s">
        <v>809</v>
      </c>
      <c r="J236" s="19" t="s">
        <v>846</v>
      </c>
      <c r="K236" s="563" t="s">
        <v>847</v>
      </c>
      <c r="L236" s="563" t="s">
        <v>848</v>
      </c>
      <c r="M236" s="563"/>
      <c r="N236" s="563"/>
      <c r="O236" s="19" t="s">
        <v>849</v>
      </c>
      <c r="P236" s="19" t="s">
        <v>850</v>
      </c>
      <c r="Q236" s="19" t="s">
        <v>851</v>
      </c>
      <c r="R236" s="563" t="s">
        <v>852</v>
      </c>
      <c r="S236" s="563" t="s">
        <v>853</v>
      </c>
      <c r="T236" s="563"/>
      <c r="U236" s="563"/>
      <c r="V236" s="563" t="s">
        <v>818</v>
      </c>
      <c r="W236" s="33" t="s">
        <v>819</v>
      </c>
      <c r="X236" s="622"/>
      <c r="Y236" s="547"/>
      <c r="Z236" s="547"/>
      <c r="AA236" s="547"/>
      <c r="AB236" s="547"/>
      <c r="AC236" s="547"/>
      <c r="AD236" s="32" t="s">
        <v>820</v>
      </c>
    </row>
    <row r="237" spans="1:30" s="1" customFormat="1" ht="183" hidden="1" customHeight="1" x14ac:dyDescent="0.2">
      <c r="A237" s="15" t="s">
        <v>371</v>
      </c>
      <c r="B237" s="312" t="s">
        <v>803</v>
      </c>
      <c r="C237" s="32" t="s">
        <v>804</v>
      </c>
      <c r="D237" s="33" t="s">
        <v>805</v>
      </c>
      <c r="E237" s="32" t="s">
        <v>806</v>
      </c>
      <c r="F237" s="33" t="s">
        <v>807</v>
      </c>
      <c r="G237" s="18">
        <v>2012630010259</v>
      </c>
      <c r="H237" s="563" t="s">
        <v>808</v>
      </c>
      <c r="I237" s="33" t="s">
        <v>809</v>
      </c>
      <c r="J237" s="19" t="s">
        <v>846</v>
      </c>
      <c r="K237" s="563" t="s">
        <v>847</v>
      </c>
      <c r="L237" s="563" t="s">
        <v>848</v>
      </c>
      <c r="M237" s="563"/>
      <c r="N237" s="563"/>
      <c r="O237" s="19" t="s">
        <v>854</v>
      </c>
      <c r="P237" s="19" t="s">
        <v>850</v>
      </c>
      <c r="Q237" s="19" t="s">
        <v>855</v>
      </c>
      <c r="R237" s="563" t="s">
        <v>856</v>
      </c>
      <c r="S237" s="563" t="s">
        <v>853</v>
      </c>
      <c r="T237" s="563"/>
      <c r="U237" s="563"/>
      <c r="V237" s="563" t="s">
        <v>818</v>
      </c>
      <c r="W237" s="33" t="s">
        <v>819</v>
      </c>
      <c r="X237" s="622"/>
      <c r="Y237" s="547"/>
      <c r="Z237" s="547"/>
      <c r="AA237" s="547"/>
      <c r="AB237" s="547"/>
      <c r="AC237" s="547"/>
      <c r="AD237" s="32" t="s">
        <v>820</v>
      </c>
    </row>
    <row r="238" spans="1:30" s="1" customFormat="1" ht="183" hidden="1" customHeight="1" x14ac:dyDescent="0.2">
      <c r="A238" s="15" t="s">
        <v>371</v>
      </c>
      <c r="B238" s="312" t="s">
        <v>803</v>
      </c>
      <c r="C238" s="32" t="s">
        <v>804</v>
      </c>
      <c r="D238" s="33" t="s">
        <v>805</v>
      </c>
      <c r="E238" s="32" t="s">
        <v>806</v>
      </c>
      <c r="F238" s="33" t="s">
        <v>807</v>
      </c>
      <c r="G238" s="18">
        <v>2012630010259</v>
      </c>
      <c r="H238" s="563" t="s">
        <v>808</v>
      </c>
      <c r="I238" s="33" t="s">
        <v>809</v>
      </c>
      <c r="J238" s="19" t="s">
        <v>846</v>
      </c>
      <c r="K238" s="563" t="s">
        <v>847</v>
      </c>
      <c r="L238" s="563" t="s">
        <v>848</v>
      </c>
      <c r="M238" s="563"/>
      <c r="N238" s="563"/>
      <c r="O238" s="19" t="s">
        <v>857</v>
      </c>
      <c r="P238" s="19" t="s">
        <v>850</v>
      </c>
      <c r="Q238" s="19" t="s">
        <v>858</v>
      </c>
      <c r="R238" s="563" t="s">
        <v>859</v>
      </c>
      <c r="S238" s="563" t="s">
        <v>860</v>
      </c>
      <c r="T238" s="563"/>
      <c r="U238" s="563"/>
      <c r="V238" s="563" t="s">
        <v>818</v>
      </c>
      <c r="W238" s="33" t="s">
        <v>819</v>
      </c>
      <c r="X238" s="622"/>
      <c r="Y238" s="547"/>
      <c r="Z238" s="547"/>
      <c r="AA238" s="547"/>
      <c r="AB238" s="547"/>
      <c r="AC238" s="547"/>
      <c r="AD238" s="32" t="s">
        <v>820</v>
      </c>
    </row>
    <row r="239" spans="1:30" s="1" customFormat="1" ht="213.75" hidden="1" customHeight="1" x14ac:dyDescent="0.2">
      <c r="A239" s="15" t="s">
        <v>371</v>
      </c>
      <c r="B239" s="313" t="s">
        <v>861</v>
      </c>
      <c r="C239" s="32" t="s">
        <v>804</v>
      </c>
      <c r="D239" s="33" t="s">
        <v>805</v>
      </c>
      <c r="E239" s="32" t="s">
        <v>806</v>
      </c>
      <c r="F239" s="33" t="s">
        <v>807</v>
      </c>
      <c r="G239" s="18">
        <v>2012630010259</v>
      </c>
      <c r="H239" s="563" t="s">
        <v>808</v>
      </c>
      <c r="I239" s="33" t="s">
        <v>809</v>
      </c>
      <c r="J239" s="19" t="s">
        <v>862</v>
      </c>
      <c r="K239" s="22">
        <v>2525000</v>
      </c>
      <c r="L239" s="563" t="s">
        <v>863</v>
      </c>
      <c r="M239" s="563"/>
      <c r="N239" s="563"/>
      <c r="O239" s="19" t="s">
        <v>864</v>
      </c>
      <c r="P239" s="19" t="s">
        <v>865</v>
      </c>
      <c r="Q239" s="19" t="s">
        <v>866</v>
      </c>
      <c r="R239" s="563" t="s">
        <v>867</v>
      </c>
      <c r="S239" s="563" t="s">
        <v>868</v>
      </c>
      <c r="T239" s="563"/>
      <c r="U239" s="563"/>
      <c r="V239" s="563" t="s">
        <v>818</v>
      </c>
      <c r="W239" s="33" t="s">
        <v>819</v>
      </c>
      <c r="X239" s="622"/>
      <c r="Y239" s="547"/>
      <c r="Z239" s="547"/>
      <c r="AA239" s="547"/>
      <c r="AB239" s="547"/>
      <c r="AC239" s="547"/>
      <c r="AD239" s="32" t="s">
        <v>820</v>
      </c>
    </row>
    <row r="240" spans="1:30" s="1" customFormat="1" ht="213.75" hidden="1" customHeight="1" x14ac:dyDescent="0.2">
      <c r="A240" s="15" t="s">
        <v>371</v>
      </c>
      <c r="B240" s="312" t="s">
        <v>803</v>
      </c>
      <c r="C240" s="32" t="s">
        <v>804</v>
      </c>
      <c r="D240" s="33" t="s">
        <v>805</v>
      </c>
      <c r="E240" s="32" t="s">
        <v>806</v>
      </c>
      <c r="F240" s="33" t="s">
        <v>807</v>
      </c>
      <c r="G240" s="18">
        <v>2012630010259</v>
      </c>
      <c r="H240" s="563" t="s">
        <v>808</v>
      </c>
      <c r="I240" s="33" t="s">
        <v>809</v>
      </c>
      <c r="J240" s="19" t="s">
        <v>862</v>
      </c>
      <c r="K240" s="22">
        <v>2525000</v>
      </c>
      <c r="L240" s="563" t="s">
        <v>863</v>
      </c>
      <c r="M240" s="563"/>
      <c r="N240" s="563"/>
      <c r="O240" s="19" t="s">
        <v>869</v>
      </c>
      <c r="P240" s="19" t="s">
        <v>865</v>
      </c>
      <c r="Q240" s="19" t="s">
        <v>870</v>
      </c>
      <c r="R240" s="563" t="s">
        <v>871</v>
      </c>
      <c r="S240" s="563" t="s">
        <v>872</v>
      </c>
      <c r="T240" s="563"/>
      <c r="U240" s="563"/>
      <c r="V240" s="563" t="s">
        <v>818</v>
      </c>
      <c r="W240" s="33" t="s">
        <v>819</v>
      </c>
      <c r="X240" s="622"/>
      <c r="Y240" s="547"/>
      <c r="Z240" s="547"/>
      <c r="AA240" s="547"/>
      <c r="AB240" s="547"/>
      <c r="AC240" s="547"/>
      <c r="AD240" s="32" t="s">
        <v>820</v>
      </c>
    </row>
    <row r="241" spans="1:30" s="1" customFormat="1" ht="159.75" hidden="1" customHeight="1" x14ac:dyDescent="0.2">
      <c r="A241" s="15" t="s">
        <v>371</v>
      </c>
      <c r="B241" s="312" t="s">
        <v>803</v>
      </c>
      <c r="C241" s="32" t="s">
        <v>804</v>
      </c>
      <c r="D241" s="33" t="s">
        <v>805</v>
      </c>
      <c r="E241" s="32" t="s">
        <v>806</v>
      </c>
      <c r="F241" s="33" t="s">
        <v>807</v>
      </c>
      <c r="G241" s="18">
        <v>2012630010259</v>
      </c>
      <c r="H241" s="563" t="s">
        <v>808</v>
      </c>
      <c r="I241" s="33" t="s">
        <v>809</v>
      </c>
      <c r="J241" s="19" t="s">
        <v>873</v>
      </c>
      <c r="K241" s="563" t="s">
        <v>874</v>
      </c>
      <c r="L241" s="563" t="s">
        <v>875</v>
      </c>
      <c r="M241" s="563"/>
      <c r="N241" s="563"/>
      <c r="O241" s="19" t="s">
        <v>876</v>
      </c>
      <c r="P241" s="19" t="s">
        <v>865</v>
      </c>
      <c r="Q241" s="19" t="s">
        <v>877</v>
      </c>
      <c r="R241" s="563" t="s">
        <v>878</v>
      </c>
      <c r="S241" s="563" t="s">
        <v>879</v>
      </c>
      <c r="T241" s="563"/>
      <c r="U241" s="563"/>
      <c r="V241" s="563" t="s">
        <v>818</v>
      </c>
      <c r="W241" s="33" t="s">
        <v>819</v>
      </c>
      <c r="X241" s="622"/>
      <c r="Y241" s="547"/>
      <c r="Z241" s="547"/>
      <c r="AA241" s="547"/>
      <c r="AB241" s="547"/>
      <c r="AC241" s="547"/>
      <c r="AD241" s="32" t="s">
        <v>820</v>
      </c>
    </row>
    <row r="242" spans="1:30" s="1" customFormat="1" ht="159.75" hidden="1" customHeight="1" x14ac:dyDescent="0.2">
      <c r="A242" s="15" t="s">
        <v>371</v>
      </c>
      <c r="B242" s="313" t="s">
        <v>803</v>
      </c>
      <c r="C242" s="32" t="s">
        <v>804</v>
      </c>
      <c r="D242" s="33" t="s">
        <v>805</v>
      </c>
      <c r="E242" s="32" t="s">
        <v>806</v>
      </c>
      <c r="F242" s="33" t="s">
        <v>807</v>
      </c>
      <c r="G242" s="18">
        <v>2012630010259</v>
      </c>
      <c r="H242" s="563" t="s">
        <v>808</v>
      </c>
      <c r="I242" s="33" t="s">
        <v>809</v>
      </c>
      <c r="J242" s="19" t="s">
        <v>873</v>
      </c>
      <c r="K242" s="563" t="s">
        <v>874</v>
      </c>
      <c r="L242" s="563" t="s">
        <v>875</v>
      </c>
      <c r="M242" s="563"/>
      <c r="N242" s="563"/>
      <c r="O242" s="19" t="s">
        <v>880</v>
      </c>
      <c r="P242" s="19" t="s">
        <v>865</v>
      </c>
      <c r="Q242" s="19" t="s">
        <v>881</v>
      </c>
      <c r="R242" s="563" t="s">
        <v>882</v>
      </c>
      <c r="S242" s="563" t="s">
        <v>883</v>
      </c>
      <c r="T242" s="563"/>
      <c r="U242" s="563"/>
      <c r="V242" s="563" t="s">
        <v>818</v>
      </c>
      <c r="W242" s="33" t="s">
        <v>819</v>
      </c>
      <c r="X242" s="622"/>
      <c r="Y242" s="547"/>
      <c r="Z242" s="547"/>
      <c r="AA242" s="547"/>
      <c r="AB242" s="547"/>
      <c r="AC242" s="547"/>
      <c r="AD242" s="32" t="s">
        <v>820</v>
      </c>
    </row>
    <row r="243" spans="1:30" s="1" customFormat="1" ht="159.75" hidden="1" customHeight="1" x14ac:dyDescent="0.2">
      <c r="A243" s="15" t="s">
        <v>371</v>
      </c>
      <c r="B243" s="313" t="s">
        <v>803</v>
      </c>
      <c r="C243" s="32" t="s">
        <v>804</v>
      </c>
      <c r="D243" s="33" t="s">
        <v>805</v>
      </c>
      <c r="E243" s="32" t="s">
        <v>806</v>
      </c>
      <c r="F243" s="33" t="s">
        <v>807</v>
      </c>
      <c r="G243" s="18">
        <v>2012630010259</v>
      </c>
      <c r="H243" s="563" t="s">
        <v>808</v>
      </c>
      <c r="I243" s="33" t="s">
        <v>809</v>
      </c>
      <c r="J243" s="19" t="s">
        <v>873</v>
      </c>
      <c r="K243" s="563" t="s">
        <v>874</v>
      </c>
      <c r="L243" s="563" t="s">
        <v>875</v>
      </c>
      <c r="M243" s="563"/>
      <c r="N243" s="563"/>
      <c r="O243" s="19" t="s">
        <v>884</v>
      </c>
      <c r="P243" s="19" t="s">
        <v>865</v>
      </c>
      <c r="Q243" s="19" t="s">
        <v>885</v>
      </c>
      <c r="R243" s="563" t="s">
        <v>886</v>
      </c>
      <c r="S243" s="563" t="s">
        <v>887</v>
      </c>
      <c r="T243" s="563"/>
      <c r="U243" s="563"/>
      <c r="V243" s="563" t="s">
        <v>818</v>
      </c>
      <c r="W243" s="33" t="s">
        <v>819</v>
      </c>
      <c r="X243" s="622"/>
      <c r="Y243" s="547"/>
      <c r="Z243" s="547"/>
      <c r="AA243" s="547"/>
      <c r="AB243" s="547"/>
      <c r="AC243" s="547"/>
      <c r="AD243" s="32" t="s">
        <v>820</v>
      </c>
    </row>
    <row r="244" spans="1:30" s="1" customFormat="1" ht="159.75" hidden="1" customHeight="1" x14ac:dyDescent="0.2">
      <c r="A244" s="15" t="s">
        <v>371</v>
      </c>
      <c r="B244" s="312" t="s">
        <v>803</v>
      </c>
      <c r="C244" s="32" t="s">
        <v>804</v>
      </c>
      <c r="D244" s="33" t="s">
        <v>805</v>
      </c>
      <c r="E244" s="32" t="s">
        <v>806</v>
      </c>
      <c r="F244" s="33" t="s">
        <v>807</v>
      </c>
      <c r="G244" s="18">
        <v>2012630010259</v>
      </c>
      <c r="H244" s="563" t="s">
        <v>808</v>
      </c>
      <c r="I244" s="33" t="s">
        <v>809</v>
      </c>
      <c r="J244" s="19" t="s">
        <v>873</v>
      </c>
      <c r="K244" s="563" t="s">
        <v>874</v>
      </c>
      <c r="L244" s="563" t="s">
        <v>875</v>
      </c>
      <c r="M244" s="563"/>
      <c r="N244" s="563"/>
      <c r="O244" s="19" t="s">
        <v>888</v>
      </c>
      <c r="P244" s="19" t="s">
        <v>865</v>
      </c>
      <c r="Q244" s="19" t="s">
        <v>889</v>
      </c>
      <c r="R244" s="563" t="s">
        <v>890</v>
      </c>
      <c r="S244" s="563" t="s">
        <v>891</v>
      </c>
      <c r="T244" s="563"/>
      <c r="U244" s="563"/>
      <c r="V244" s="563" t="s">
        <v>818</v>
      </c>
      <c r="W244" s="33" t="s">
        <v>819</v>
      </c>
      <c r="X244" s="622"/>
      <c r="Y244" s="547"/>
      <c r="Z244" s="547"/>
      <c r="AA244" s="547"/>
      <c r="AB244" s="547"/>
      <c r="AC244" s="547"/>
      <c r="AD244" s="32" t="s">
        <v>820</v>
      </c>
    </row>
    <row r="245" spans="1:30" s="1" customFormat="1" ht="162" hidden="1" customHeight="1" x14ac:dyDescent="0.2">
      <c r="A245" s="15" t="s">
        <v>371</v>
      </c>
      <c r="B245" s="312" t="s">
        <v>861</v>
      </c>
      <c r="C245" s="32" t="s">
        <v>804</v>
      </c>
      <c r="D245" s="33" t="s">
        <v>805</v>
      </c>
      <c r="E245" s="32" t="s">
        <v>806</v>
      </c>
      <c r="F245" s="33" t="s">
        <v>807</v>
      </c>
      <c r="G245" s="18">
        <v>2012630010259</v>
      </c>
      <c r="H245" s="563" t="s">
        <v>808</v>
      </c>
      <c r="I245" s="33" t="s">
        <v>809</v>
      </c>
      <c r="J245" s="19" t="s">
        <v>892</v>
      </c>
      <c r="K245" s="563" t="s">
        <v>893</v>
      </c>
      <c r="L245" s="563" t="s">
        <v>894</v>
      </c>
      <c r="M245" s="563"/>
      <c r="N245" s="563"/>
      <c r="O245" s="19" t="s">
        <v>895</v>
      </c>
      <c r="P245" s="19" t="s">
        <v>896</v>
      </c>
      <c r="Q245" s="19" t="s">
        <v>897</v>
      </c>
      <c r="R245" s="563" t="s">
        <v>898</v>
      </c>
      <c r="S245" s="563" t="s">
        <v>899</v>
      </c>
      <c r="T245" s="563"/>
      <c r="U245" s="563"/>
      <c r="V245" s="563" t="s">
        <v>818</v>
      </c>
      <c r="W245" s="33" t="s">
        <v>819</v>
      </c>
      <c r="X245" s="622"/>
      <c r="Y245" s="547"/>
      <c r="Z245" s="547"/>
      <c r="AA245" s="547"/>
      <c r="AB245" s="547"/>
      <c r="AC245" s="547"/>
      <c r="AD245" s="32" t="s">
        <v>820</v>
      </c>
    </row>
    <row r="246" spans="1:30" s="1" customFormat="1" ht="165.75" hidden="1" customHeight="1" x14ac:dyDescent="0.2">
      <c r="A246" s="15" t="s">
        <v>371</v>
      </c>
      <c r="B246" s="312" t="s">
        <v>861</v>
      </c>
      <c r="C246" s="32" t="s">
        <v>804</v>
      </c>
      <c r="D246" s="33" t="s">
        <v>805</v>
      </c>
      <c r="E246" s="32" t="s">
        <v>806</v>
      </c>
      <c r="F246" s="33" t="s">
        <v>807</v>
      </c>
      <c r="G246" s="18">
        <v>2012630010259</v>
      </c>
      <c r="H246" s="563" t="s">
        <v>808</v>
      </c>
      <c r="I246" s="33" t="s">
        <v>809</v>
      </c>
      <c r="J246" s="19" t="s">
        <v>892</v>
      </c>
      <c r="K246" s="563" t="s">
        <v>893</v>
      </c>
      <c r="L246" s="563" t="s">
        <v>894</v>
      </c>
      <c r="M246" s="563"/>
      <c r="N246" s="563"/>
      <c r="O246" s="19" t="s">
        <v>900</v>
      </c>
      <c r="P246" s="19" t="s">
        <v>896</v>
      </c>
      <c r="Q246" s="19" t="s">
        <v>901</v>
      </c>
      <c r="R246" s="563" t="s">
        <v>902</v>
      </c>
      <c r="S246" s="563" t="s">
        <v>902</v>
      </c>
      <c r="T246" s="563"/>
      <c r="U246" s="563"/>
      <c r="V246" s="563" t="s">
        <v>818</v>
      </c>
      <c r="W246" s="33" t="s">
        <v>819</v>
      </c>
      <c r="X246" s="622"/>
      <c r="Y246" s="547"/>
      <c r="Z246" s="547"/>
      <c r="AA246" s="547"/>
      <c r="AB246" s="547"/>
      <c r="AC246" s="547"/>
      <c r="AD246" s="32" t="s">
        <v>820</v>
      </c>
    </row>
    <row r="247" spans="1:30" s="1" customFormat="1" ht="177.75" hidden="1" customHeight="1" x14ac:dyDescent="0.2">
      <c r="A247" s="15" t="s">
        <v>371</v>
      </c>
      <c r="B247" s="312" t="s">
        <v>803</v>
      </c>
      <c r="C247" s="32" t="s">
        <v>804</v>
      </c>
      <c r="D247" s="33" t="s">
        <v>805</v>
      </c>
      <c r="E247" s="32" t="s">
        <v>806</v>
      </c>
      <c r="F247" s="33" t="s">
        <v>807</v>
      </c>
      <c r="G247" s="18">
        <v>2012630010259</v>
      </c>
      <c r="H247" s="563" t="s">
        <v>808</v>
      </c>
      <c r="I247" s="33" t="s">
        <v>809</v>
      </c>
      <c r="J247" s="19" t="s">
        <v>903</v>
      </c>
      <c r="K247" s="563" t="s">
        <v>904</v>
      </c>
      <c r="L247" s="563" t="s">
        <v>905</v>
      </c>
      <c r="M247" s="563"/>
      <c r="N247" s="563"/>
      <c r="O247" s="19" t="s">
        <v>906</v>
      </c>
      <c r="P247" s="19" t="s">
        <v>907</v>
      </c>
      <c r="Q247" s="19" t="s">
        <v>908</v>
      </c>
      <c r="R247" s="563" t="s">
        <v>878</v>
      </c>
      <c r="S247" s="563" t="s">
        <v>909</v>
      </c>
      <c r="T247" s="563"/>
      <c r="U247" s="563"/>
      <c r="V247" s="563" t="s">
        <v>818</v>
      </c>
      <c r="W247" s="33" t="s">
        <v>819</v>
      </c>
      <c r="X247" s="622"/>
      <c r="Y247" s="547"/>
      <c r="Z247" s="547"/>
      <c r="AA247" s="547"/>
      <c r="AB247" s="547"/>
      <c r="AC247" s="547"/>
      <c r="AD247" s="32" t="s">
        <v>820</v>
      </c>
    </row>
    <row r="248" spans="1:30" s="1" customFormat="1" ht="179.25" hidden="1" customHeight="1" x14ac:dyDescent="0.2">
      <c r="A248" s="15" t="s">
        <v>371</v>
      </c>
      <c r="B248" s="312" t="s">
        <v>803</v>
      </c>
      <c r="C248" s="32" t="s">
        <v>804</v>
      </c>
      <c r="D248" s="33" t="s">
        <v>805</v>
      </c>
      <c r="E248" s="32" t="s">
        <v>806</v>
      </c>
      <c r="F248" s="33" t="s">
        <v>807</v>
      </c>
      <c r="G248" s="18">
        <v>2012630010259</v>
      </c>
      <c r="H248" s="563" t="s">
        <v>808</v>
      </c>
      <c r="I248" s="33" t="s">
        <v>809</v>
      </c>
      <c r="J248" s="19" t="s">
        <v>903</v>
      </c>
      <c r="K248" s="563" t="s">
        <v>904</v>
      </c>
      <c r="L248" s="563" t="s">
        <v>905</v>
      </c>
      <c r="M248" s="541"/>
      <c r="N248" s="541"/>
      <c r="O248" s="537" t="s">
        <v>910</v>
      </c>
      <c r="P248" s="19" t="s">
        <v>907</v>
      </c>
      <c r="Q248" s="537" t="s">
        <v>911</v>
      </c>
      <c r="R248" s="541" t="s">
        <v>912</v>
      </c>
      <c r="S248" s="541" t="s">
        <v>913</v>
      </c>
      <c r="T248" s="541"/>
      <c r="U248" s="541"/>
      <c r="V248" s="563" t="s">
        <v>818</v>
      </c>
      <c r="W248" s="33" t="s">
        <v>819</v>
      </c>
      <c r="X248" s="622"/>
      <c r="Y248" s="547"/>
      <c r="Z248" s="547"/>
      <c r="AA248" s="547"/>
      <c r="AB248" s="547"/>
      <c r="AC248" s="547"/>
      <c r="AD248" s="32" t="s">
        <v>820</v>
      </c>
    </row>
    <row r="249" spans="1:30" s="1" customFormat="1" ht="192" hidden="1" customHeight="1" x14ac:dyDescent="0.2">
      <c r="A249" s="15" t="s">
        <v>371</v>
      </c>
      <c r="B249" s="314" t="s">
        <v>803</v>
      </c>
      <c r="C249" s="29" t="s">
        <v>804</v>
      </c>
      <c r="D249" s="59" t="s">
        <v>805</v>
      </c>
      <c r="E249" s="29" t="s">
        <v>806</v>
      </c>
      <c r="F249" s="59" t="s">
        <v>807</v>
      </c>
      <c r="G249" s="120">
        <v>2012630010259</v>
      </c>
      <c r="H249" s="541" t="s">
        <v>808</v>
      </c>
      <c r="I249" s="59" t="s">
        <v>809</v>
      </c>
      <c r="J249" s="537" t="s">
        <v>914</v>
      </c>
      <c r="K249" s="541" t="s">
        <v>915</v>
      </c>
      <c r="L249" s="541" t="s">
        <v>916</v>
      </c>
      <c r="M249" s="541"/>
      <c r="N249" s="541"/>
      <c r="O249" s="537" t="s">
        <v>917</v>
      </c>
      <c r="P249" s="537" t="s">
        <v>918</v>
      </c>
      <c r="Q249" s="537" t="s">
        <v>919</v>
      </c>
      <c r="R249" s="541" t="s">
        <v>915</v>
      </c>
      <c r="S249" s="541" t="s">
        <v>920</v>
      </c>
      <c r="T249" s="541"/>
      <c r="U249" s="541"/>
      <c r="V249" s="563" t="s">
        <v>818</v>
      </c>
      <c r="W249" s="33" t="s">
        <v>819</v>
      </c>
      <c r="X249" s="622"/>
      <c r="Y249" s="547"/>
      <c r="Z249" s="547"/>
      <c r="AA249" s="547"/>
      <c r="AB249" s="547"/>
      <c r="AC249" s="547"/>
      <c r="AD249" s="32" t="s">
        <v>820</v>
      </c>
    </row>
    <row r="250" spans="1:30" s="1" customFormat="1" ht="192" hidden="1" customHeight="1" x14ac:dyDescent="0.2">
      <c r="A250" s="15" t="s">
        <v>371</v>
      </c>
      <c r="B250" s="314" t="s">
        <v>803</v>
      </c>
      <c r="C250" s="29" t="s">
        <v>804</v>
      </c>
      <c r="D250" s="59" t="s">
        <v>805</v>
      </c>
      <c r="E250" s="29" t="s">
        <v>806</v>
      </c>
      <c r="F250" s="59" t="s">
        <v>807</v>
      </c>
      <c r="G250" s="120">
        <v>2012630010259</v>
      </c>
      <c r="H250" s="541" t="s">
        <v>808</v>
      </c>
      <c r="I250" s="59" t="s">
        <v>809</v>
      </c>
      <c r="J250" s="537" t="s">
        <v>914</v>
      </c>
      <c r="K250" s="541" t="s">
        <v>915</v>
      </c>
      <c r="L250" s="541" t="s">
        <v>916</v>
      </c>
      <c r="M250" s="541"/>
      <c r="N250" s="541"/>
      <c r="O250" s="537" t="s">
        <v>921</v>
      </c>
      <c r="P250" s="537" t="s">
        <v>918</v>
      </c>
      <c r="Q250" s="537" t="s">
        <v>922</v>
      </c>
      <c r="R250" s="541" t="s">
        <v>915</v>
      </c>
      <c r="S250" s="541" t="s">
        <v>920</v>
      </c>
      <c r="T250" s="541"/>
      <c r="U250" s="541"/>
      <c r="V250" s="563" t="s">
        <v>818</v>
      </c>
      <c r="W250" s="33" t="s">
        <v>819</v>
      </c>
      <c r="X250" s="624"/>
      <c r="Y250" s="548"/>
      <c r="Z250" s="548"/>
      <c r="AA250" s="548"/>
      <c r="AB250" s="548"/>
      <c r="AC250" s="548"/>
      <c r="AD250" s="32" t="s">
        <v>820</v>
      </c>
    </row>
    <row r="251" spans="1:30" s="1" customFormat="1" ht="175.5" hidden="1" customHeight="1" x14ac:dyDescent="0.2">
      <c r="A251" s="15" t="s">
        <v>371</v>
      </c>
      <c r="B251" s="308" t="s">
        <v>803</v>
      </c>
      <c r="C251" s="30" t="s">
        <v>804</v>
      </c>
      <c r="D251" s="31" t="s">
        <v>805</v>
      </c>
      <c r="E251" s="30" t="s">
        <v>923</v>
      </c>
      <c r="F251" s="31" t="s">
        <v>924</v>
      </c>
      <c r="G251" s="18">
        <v>2012630010260</v>
      </c>
      <c r="H251" s="563" t="s">
        <v>925</v>
      </c>
      <c r="I251" s="33" t="s">
        <v>926</v>
      </c>
      <c r="J251" s="19" t="s">
        <v>927</v>
      </c>
      <c r="K251" s="563">
        <v>0</v>
      </c>
      <c r="L251" s="26">
        <v>3000000</v>
      </c>
      <c r="M251" s="26"/>
      <c r="N251" s="26"/>
      <c r="O251" s="19" t="s">
        <v>928</v>
      </c>
      <c r="P251" s="563" t="s">
        <v>434</v>
      </c>
      <c r="Q251" s="19" t="s">
        <v>929</v>
      </c>
      <c r="R251" s="563">
        <v>0</v>
      </c>
      <c r="S251" s="563">
        <v>1</v>
      </c>
      <c r="T251" s="563"/>
      <c r="U251" s="563"/>
      <c r="V251" s="563" t="s">
        <v>930</v>
      </c>
      <c r="W251" s="32" t="s">
        <v>385</v>
      </c>
      <c r="X251" s="625">
        <v>80000000</v>
      </c>
      <c r="Y251" s="549"/>
      <c r="Z251" s="549"/>
      <c r="AA251" s="549"/>
      <c r="AB251" s="549"/>
      <c r="AC251" s="549"/>
      <c r="AD251" s="32" t="s">
        <v>931</v>
      </c>
    </row>
    <row r="252" spans="1:30" s="1" customFormat="1" ht="175.5" hidden="1" customHeight="1" x14ac:dyDescent="0.2">
      <c r="A252" s="15" t="s">
        <v>371</v>
      </c>
      <c r="B252" s="308" t="s">
        <v>803</v>
      </c>
      <c r="C252" s="30" t="s">
        <v>804</v>
      </c>
      <c r="D252" s="31" t="s">
        <v>805</v>
      </c>
      <c r="E252" s="30" t="s">
        <v>923</v>
      </c>
      <c r="F252" s="31" t="s">
        <v>924</v>
      </c>
      <c r="G252" s="18">
        <v>2012630010260</v>
      </c>
      <c r="H252" s="563" t="s">
        <v>925</v>
      </c>
      <c r="I252" s="33" t="s">
        <v>926</v>
      </c>
      <c r="J252" s="19" t="s">
        <v>927</v>
      </c>
      <c r="K252" s="563">
        <v>0</v>
      </c>
      <c r="L252" s="26">
        <v>3000000</v>
      </c>
      <c r="M252" s="26"/>
      <c r="N252" s="26"/>
      <c r="O252" s="19" t="s">
        <v>932</v>
      </c>
      <c r="P252" s="563" t="s">
        <v>434</v>
      </c>
      <c r="Q252" s="19" t="s">
        <v>933</v>
      </c>
      <c r="R252" s="563">
        <v>0</v>
      </c>
      <c r="S252" s="563">
        <v>1</v>
      </c>
      <c r="T252" s="563"/>
      <c r="U252" s="563"/>
      <c r="V252" s="563" t="s">
        <v>930</v>
      </c>
      <c r="W252" s="32" t="s">
        <v>385</v>
      </c>
      <c r="X252" s="622"/>
      <c r="Y252" s="547"/>
      <c r="Z252" s="547"/>
      <c r="AA252" s="547"/>
      <c r="AB252" s="547"/>
      <c r="AC252" s="547"/>
      <c r="AD252" s="32" t="s">
        <v>931</v>
      </c>
    </row>
    <row r="253" spans="1:30" s="1" customFormat="1" ht="175.5" hidden="1" customHeight="1" x14ac:dyDescent="0.2">
      <c r="A253" s="15" t="s">
        <v>371</v>
      </c>
      <c r="B253" s="308" t="s">
        <v>803</v>
      </c>
      <c r="C253" s="30" t="s">
        <v>804</v>
      </c>
      <c r="D253" s="31" t="s">
        <v>805</v>
      </c>
      <c r="E253" s="30" t="s">
        <v>923</v>
      </c>
      <c r="F253" s="31" t="s">
        <v>924</v>
      </c>
      <c r="G253" s="18">
        <v>2012630010260</v>
      </c>
      <c r="H253" s="563" t="s">
        <v>925</v>
      </c>
      <c r="I253" s="33" t="s">
        <v>926</v>
      </c>
      <c r="J253" s="19" t="s">
        <v>927</v>
      </c>
      <c r="K253" s="563">
        <v>0</v>
      </c>
      <c r="L253" s="26">
        <v>3000000</v>
      </c>
      <c r="M253" s="26"/>
      <c r="N253" s="26"/>
      <c r="O253" s="19" t="s">
        <v>934</v>
      </c>
      <c r="P253" s="563" t="s">
        <v>434</v>
      </c>
      <c r="Q253" s="19" t="s">
        <v>935</v>
      </c>
      <c r="R253" s="563">
        <v>0</v>
      </c>
      <c r="S253" s="26">
        <v>3000000</v>
      </c>
      <c r="T253" s="26"/>
      <c r="U253" s="26"/>
      <c r="V253" s="563" t="s">
        <v>930</v>
      </c>
      <c r="W253" s="32" t="s">
        <v>385</v>
      </c>
      <c r="X253" s="622"/>
      <c r="Y253" s="547"/>
      <c r="Z253" s="547"/>
      <c r="AA253" s="547"/>
      <c r="AB253" s="547"/>
      <c r="AC253" s="547"/>
      <c r="AD253" s="32" t="s">
        <v>931</v>
      </c>
    </row>
    <row r="254" spans="1:30" s="1" customFormat="1" ht="177.75" hidden="1" customHeight="1" x14ac:dyDescent="0.2">
      <c r="A254" s="15" t="s">
        <v>371</v>
      </c>
      <c r="B254" s="308" t="s">
        <v>803</v>
      </c>
      <c r="C254" s="30" t="s">
        <v>804</v>
      </c>
      <c r="D254" s="31" t="s">
        <v>805</v>
      </c>
      <c r="E254" s="30" t="s">
        <v>923</v>
      </c>
      <c r="F254" s="31" t="s">
        <v>924</v>
      </c>
      <c r="G254" s="18">
        <v>2012630010260</v>
      </c>
      <c r="H254" s="563" t="s">
        <v>925</v>
      </c>
      <c r="I254" s="33" t="s">
        <v>926</v>
      </c>
      <c r="J254" s="19" t="s">
        <v>936</v>
      </c>
      <c r="K254" s="563">
        <v>0</v>
      </c>
      <c r="L254" s="563">
        <v>100</v>
      </c>
      <c r="M254" s="542"/>
      <c r="N254" s="542"/>
      <c r="O254" s="538" t="s">
        <v>937</v>
      </c>
      <c r="P254" s="563" t="s">
        <v>434</v>
      </c>
      <c r="Q254" s="538" t="s">
        <v>938</v>
      </c>
      <c r="R254" s="542">
        <v>0</v>
      </c>
      <c r="S254" s="542">
        <v>1</v>
      </c>
      <c r="T254" s="542"/>
      <c r="U254" s="542"/>
      <c r="V254" s="563" t="s">
        <v>930</v>
      </c>
      <c r="W254" s="29" t="s">
        <v>385</v>
      </c>
      <c r="X254" s="622"/>
      <c r="Y254" s="547"/>
      <c r="Z254" s="547"/>
      <c r="AA254" s="547"/>
      <c r="AB254" s="547"/>
      <c r="AC254" s="547"/>
      <c r="AD254" s="29" t="s">
        <v>931</v>
      </c>
    </row>
    <row r="255" spans="1:30" s="1" customFormat="1" ht="177.75" hidden="1" customHeight="1" x14ac:dyDescent="0.2">
      <c r="A255" s="15" t="s">
        <v>371</v>
      </c>
      <c r="B255" s="308" t="s">
        <v>803</v>
      </c>
      <c r="C255" s="30" t="s">
        <v>804</v>
      </c>
      <c r="D255" s="31" t="s">
        <v>805</v>
      </c>
      <c r="E255" s="30" t="s">
        <v>923</v>
      </c>
      <c r="F255" s="31" t="s">
        <v>924</v>
      </c>
      <c r="G255" s="18">
        <v>2012630010260</v>
      </c>
      <c r="H255" s="563" t="s">
        <v>925</v>
      </c>
      <c r="I255" s="33" t="s">
        <v>926</v>
      </c>
      <c r="J255" s="19" t="s">
        <v>936</v>
      </c>
      <c r="K255" s="563">
        <v>0</v>
      </c>
      <c r="L255" s="563">
        <v>100</v>
      </c>
      <c r="M255" s="563"/>
      <c r="N255" s="563"/>
      <c r="O255" s="19" t="s">
        <v>939</v>
      </c>
      <c r="P255" s="563" t="s">
        <v>434</v>
      </c>
      <c r="Q255" s="19" t="s">
        <v>940</v>
      </c>
      <c r="R255" s="563">
        <v>0</v>
      </c>
      <c r="S255" s="563">
        <v>1</v>
      </c>
      <c r="T255" s="563"/>
      <c r="U255" s="563"/>
      <c r="V255" s="563" t="s">
        <v>930</v>
      </c>
      <c r="W255" s="29" t="s">
        <v>385</v>
      </c>
      <c r="X255" s="622"/>
      <c r="Y255" s="547"/>
      <c r="Z255" s="547"/>
      <c r="AA255" s="547"/>
      <c r="AB255" s="547"/>
      <c r="AC255" s="547"/>
      <c r="AD255" s="29" t="s">
        <v>931</v>
      </c>
    </row>
    <row r="256" spans="1:30" s="1" customFormat="1" ht="177.75" hidden="1" customHeight="1" x14ac:dyDescent="0.2">
      <c r="A256" s="15" t="s">
        <v>371</v>
      </c>
      <c r="B256" s="308" t="s">
        <v>803</v>
      </c>
      <c r="C256" s="30" t="s">
        <v>804</v>
      </c>
      <c r="D256" s="31" t="s">
        <v>805</v>
      </c>
      <c r="E256" s="30" t="s">
        <v>923</v>
      </c>
      <c r="F256" s="31" t="s">
        <v>924</v>
      </c>
      <c r="G256" s="18">
        <v>2012630010260</v>
      </c>
      <c r="H256" s="563" t="s">
        <v>925</v>
      </c>
      <c r="I256" s="33" t="s">
        <v>926</v>
      </c>
      <c r="J256" s="19" t="s">
        <v>936</v>
      </c>
      <c r="K256" s="563">
        <v>0</v>
      </c>
      <c r="L256" s="563">
        <v>100</v>
      </c>
      <c r="M256" s="563"/>
      <c r="N256" s="563"/>
      <c r="O256" s="19" t="s">
        <v>941</v>
      </c>
      <c r="P256" s="563" t="s">
        <v>434</v>
      </c>
      <c r="Q256" s="19" t="s">
        <v>942</v>
      </c>
      <c r="R256" s="563">
        <v>0</v>
      </c>
      <c r="S256" s="563">
        <v>1</v>
      </c>
      <c r="T256" s="563"/>
      <c r="U256" s="563"/>
      <c r="V256" s="563" t="s">
        <v>930</v>
      </c>
      <c r="W256" s="32" t="s">
        <v>385</v>
      </c>
      <c r="X256" s="622"/>
      <c r="Y256" s="547"/>
      <c r="Z256" s="547"/>
      <c r="AA256" s="547"/>
      <c r="AB256" s="547"/>
      <c r="AC256" s="547"/>
      <c r="AD256" s="32" t="s">
        <v>931</v>
      </c>
    </row>
    <row r="257" spans="1:30" s="1" customFormat="1" ht="178.5" hidden="1" customHeight="1" x14ac:dyDescent="0.2">
      <c r="A257" s="15" t="s">
        <v>371</v>
      </c>
      <c r="B257" s="557" t="s">
        <v>803</v>
      </c>
      <c r="C257" s="62" t="s">
        <v>804</v>
      </c>
      <c r="D257" s="63" t="s">
        <v>805</v>
      </c>
      <c r="E257" s="62" t="s">
        <v>923</v>
      </c>
      <c r="F257" s="63" t="s">
        <v>924</v>
      </c>
      <c r="G257" s="42">
        <v>2012630010260</v>
      </c>
      <c r="H257" s="542" t="s">
        <v>925</v>
      </c>
      <c r="I257" s="60" t="s">
        <v>926</v>
      </c>
      <c r="J257" s="538" t="s">
        <v>943</v>
      </c>
      <c r="K257" s="542">
        <v>0</v>
      </c>
      <c r="L257" s="542">
        <v>100</v>
      </c>
      <c r="M257" s="542"/>
      <c r="N257" s="542"/>
      <c r="O257" s="538" t="s">
        <v>944</v>
      </c>
      <c r="P257" s="541" t="s">
        <v>434</v>
      </c>
      <c r="Q257" s="538" t="s">
        <v>945</v>
      </c>
      <c r="R257" s="542">
        <v>0</v>
      </c>
      <c r="S257" s="542">
        <v>1</v>
      </c>
      <c r="T257" s="542"/>
      <c r="U257" s="542"/>
      <c r="V257" s="563" t="s">
        <v>930</v>
      </c>
      <c r="W257" s="29" t="s">
        <v>385</v>
      </c>
      <c r="X257" s="622"/>
      <c r="Y257" s="547"/>
      <c r="Z257" s="547"/>
      <c r="AA257" s="547"/>
      <c r="AB257" s="547"/>
      <c r="AC257" s="547"/>
      <c r="AD257" s="29" t="s">
        <v>931</v>
      </c>
    </row>
    <row r="258" spans="1:30" s="1" customFormat="1" ht="178.5" hidden="1" customHeight="1" x14ac:dyDescent="0.2">
      <c r="A258" s="15" t="s">
        <v>371</v>
      </c>
      <c r="B258" s="308" t="s">
        <v>803</v>
      </c>
      <c r="C258" s="30" t="s">
        <v>804</v>
      </c>
      <c r="D258" s="31" t="s">
        <v>805</v>
      </c>
      <c r="E258" s="30" t="s">
        <v>923</v>
      </c>
      <c r="F258" s="31" t="s">
        <v>924</v>
      </c>
      <c r="G258" s="18">
        <v>2012630010260</v>
      </c>
      <c r="H258" s="563" t="s">
        <v>925</v>
      </c>
      <c r="I258" s="33" t="s">
        <v>926</v>
      </c>
      <c r="J258" s="19" t="s">
        <v>943</v>
      </c>
      <c r="K258" s="563">
        <v>0</v>
      </c>
      <c r="L258" s="563">
        <v>100</v>
      </c>
      <c r="M258" s="563"/>
      <c r="N258" s="563"/>
      <c r="O258" s="19" t="s">
        <v>946</v>
      </c>
      <c r="P258" s="541" t="s">
        <v>434</v>
      </c>
      <c r="Q258" s="19" t="s">
        <v>947</v>
      </c>
      <c r="R258" s="563">
        <v>0</v>
      </c>
      <c r="S258" s="563">
        <v>100</v>
      </c>
      <c r="T258" s="563"/>
      <c r="U258" s="563"/>
      <c r="V258" s="563" t="s">
        <v>930</v>
      </c>
      <c r="W258" s="29" t="s">
        <v>385</v>
      </c>
      <c r="X258" s="622"/>
      <c r="Y258" s="547"/>
      <c r="Z258" s="547"/>
      <c r="AA258" s="547"/>
      <c r="AB258" s="547"/>
      <c r="AC258" s="547"/>
      <c r="AD258" s="29" t="s">
        <v>931</v>
      </c>
    </row>
    <row r="259" spans="1:30" s="1" customFormat="1" ht="178.5" hidden="1" customHeight="1" x14ac:dyDescent="0.2">
      <c r="A259" s="15" t="s">
        <v>371</v>
      </c>
      <c r="B259" s="308" t="s">
        <v>803</v>
      </c>
      <c r="C259" s="30" t="s">
        <v>804</v>
      </c>
      <c r="D259" s="31" t="s">
        <v>805</v>
      </c>
      <c r="E259" s="30" t="s">
        <v>923</v>
      </c>
      <c r="F259" s="31" t="s">
        <v>924</v>
      </c>
      <c r="G259" s="18">
        <v>2012630010260</v>
      </c>
      <c r="H259" s="563" t="s">
        <v>925</v>
      </c>
      <c r="I259" s="33" t="s">
        <v>926</v>
      </c>
      <c r="J259" s="19" t="s">
        <v>943</v>
      </c>
      <c r="K259" s="563">
        <v>0</v>
      </c>
      <c r="L259" s="563">
        <v>100</v>
      </c>
      <c r="M259" s="563"/>
      <c r="N259" s="563"/>
      <c r="O259" s="19" t="s">
        <v>948</v>
      </c>
      <c r="P259" s="563" t="s">
        <v>434</v>
      </c>
      <c r="Q259" s="19" t="s">
        <v>949</v>
      </c>
      <c r="R259" s="563">
        <v>0</v>
      </c>
      <c r="S259" s="563">
        <v>1</v>
      </c>
      <c r="T259" s="563"/>
      <c r="U259" s="563"/>
      <c r="V259" s="563" t="s">
        <v>930</v>
      </c>
      <c r="W259" s="32" t="s">
        <v>385</v>
      </c>
      <c r="X259" s="622"/>
      <c r="Y259" s="547"/>
      <c r="Z259" s="547"/>
      <c r="AA259" s="547"/>
      <c r="AB259" s="547"/>
      <c r="AC259" s="547"/>
      <c r="AD259" s="32" t="s">
        <v>931</v>
      </c>
    </row>
    <row r="260" spans="1:30" s="1" customFormat="1" ht="168" hidden="1" customHeight="1" thickBot="1" x14ac:dyDescent="0.25">
      <c r="A260" s="15" t="s">
        <v>371</v>
      </c>
      <c r="B260" s="315" t="s">
        <v>803</v>
      </c>
      <c r="C260" s="64" t="s">
        <v>804</v>
      </c>
      <c r="D260" s="65" t="s">
        <v>805</v>
      </c>
      <c r="E260" s="64" t="s">
        <v>923</v>
      </c>
      <c r="F260" s="65" t="s">
        <v>924</v>
      </c>
      <c r="G260" s="128">
        <v>2012630010260</v>
      </c>
      <c r="H260" s="543" t="s">
        <v>925</v>
      </c>
      <c r="I260" s="61" t="s">
        <v>926</v>
      </c>
      <c r="J260" s="50" t="s">
        <v>950</v>
      </c>
      <c r="K260" s="45">
        <v>0</v>
      </c>
      <c r="L260" s="45">
        <v>250</v>
      </c>
      <c r="M260" s="45"/>
      <c r="N260" s="45"/>
      <c r="O260" s="50" t="s">
        <v>951</v>
      </c>
      <c r="P260" s="563" t="s">
        <v>434</v>
      </c>
      <c r="Q260" s="50" t="s">
        <v>952</v>
      </c>
      <c r="R260" s="45">
        <v>0</v>
      </c>
      <c r="S260" s="45">
        <v>250</v>
      </c>
      <c r="T260" s="542"/>
      <c r="U260" s="542"/>
      <c r="V260" s="563" t="s">
        <v>930</v>
      </c>
      <c r="W260" s="32" t="s">
        <v>385</v>
      </c>
      <c r="X260" s="624"/>
      <c r="Y260" s="548"/>
      <c r="Z260" s="548"/>
      <c r="AA260" s="548"/>
      <c r="AB260" s="548"/>
      <c r="AC260" s="548"/>
      <c r="AD260" s="32" t="s">
        <v>931</v>
      </c>
    </row>
    <row r="261" spans="1:30" s="1" customFormat="1" ht="195" hidden="1" customHeight="1" thickBot="1" x14ac:dyDescent="0.25">
      <c r="A261" s="15" t="s">
        <v>371</v>
      </c>
      <c r="B261" s="308" t="s">
        <v>803</v>
      </c>
      <c r="C261" s="30" t="s">
        <v>804</v>
      </c>
      <c r="D261" s="31" t="s">
        <v>805</v>
      </c>
      <c r="E261" s="30" t="s">
        <v>953</v>
      </c>
      <c r="F261" s="31" t="s">
        <v>954</v>
      </c>
      <c r="G261" s="18">
        <v>2012630010261</v>
      </c>
      <c r="H261" s="563" t="s">
        <v>955</v>
      </c>
      <c r="I261" s="33" t="s">
        <v>956</v>
      </c>
      <c r="J261" s="40" t="s">
        <v>957</v>
      </c>
      <c r="K261" s="39" t="s">
        <v>958</v>
      </c>
      <c r="L261" s="39">
        <v>1</v>
      </c>
      <c r="M261" s="39"/>
      <c r="N261" s="39"/>
      <c r="O261" s="40" t="s">
        <v>959</v>
      </c>
      <c r="P261" s="543" t="s">
        <v>960</v>
      </c>
      <c r="Q261" s="39" t="s">
        <v>675</v>
      </c>
      <c r="R261" s="39">
        <v>1</v>
      </c>
      <c r="S261" s="39">
        <v>1</v>
      </c>
      <c r="T261" s="543"/>
      <c r="U261" s="543"/>
      <c r="V261" s="563" t="s">
        <v>961</v>
      </c>
      <c r="W261" s="32" t="s">
        <v>962</v>
      </c>
      <c r="X261" s="625">
        <v>66600000</v>
      </c>
      <c r="Y261" s="549"/>
      <c r="Z261" s="549"/>
      <c r="AA261" s="549"/>
      <c r="AB261" s="549"/>
      <c r="AC261" s="549"/>
      <c r="AD261" s="32" t="s">
        <v>963</v>
      </c>
    </row>
    <row r="262" spans="1:30" s="1" customFormat="1" ht="185.25" hidden="1" customHeight="1" thickBot="1" x14ac:dyDescent="0.25">
      <c r="A262" s="15" t="s">
        <v>371</v>
      </c>
      <c r="B262" s="308" t="s">
        <v>803</v>
      </c>
      <c r="C262" s="30" t="s">
        <v>804</v>
      </c>
      <c r="D262" s="31" t="s">
        <v>805</v>
      </c>
      <c r="E262" s="30" t="s">
        <v>953</v>
      </c>
      <c r="F262" s="31" t="s">
        <v>954</v>
      </c>
      <c r="G262" s="18">
        <v>2012630010261</v>
      </c>
      <c r="H262" s="563" t="s">
        <v>955</v>
      </c>
      <c r="I262" s="33" t="s">
        <v>956</v>
      </c>
      <c r="J262" s="40" t="s">
        <v>957</v>
      </c>
      <c r="K262" s="39" t="s">
        <v>958</v>
      </c>
      <c r="L262" s="39">
        <v>1</v>
      </c>
      <c r="M262" s="543"/>
      <c r="N262" s="543"/>
      <c r="O262" s="539" t="s">
        <v>677</v>
      </c>
      <c r="P262" s="543" t="s">
        <v>960</v>
      </c>
      <c r="Q262" s="543" t="s">
        <v>964</v>
      </c>
      <c r="R262" s="543">
        <v>1</v>
      </c>
      <c r="S262" s="543">
        <v>1</v>
      </c>
      <c r="T262" s="543"/>
      <c r="U262" s="543"/>
      <c r="V262" s="563" t="s">
        <v>961</v>
      </c>
      <c r="W262" s="32" t="s">
        <v>962</v>
      </c>
      <c r="X262" s="622"/>
      <c r="Y262" s="547"/>
      <c r="Z262" s="547"/>
      <c r="AA262" s="547"/>
      <c r="AB262" s="547"/>
      <c r="AC262" s="547"/>
      <c r="AD262" s="32" t="s">
        <v>963</v>
      </c>
    </row>
    <row r="263" spans="1:30" s="1" customFormat="1" ht="192.75" hidden="1" customHeight="1" x14ac:dyDescent="0.2">
      <c r="A263" s="15" t="s">
        <v>371</v>
      </c>
      <c r="B263" s="308" t="s">
        <v>803</v>
      </c>
      <c r="C263" s="30" t="s">
        <v>804</v>
      </c>
      <c r="D263" s="31" t="s">
        <v>805</v>
      </c>
      <c r="E263" s="30" t="s">
        <v>953</v>
      </c>
      <c r="F263" s="31" t="s">
        <v>954</v>
      </c>
      <c r="G263" s="18">
        <v>2012630010261</v>
      </c>
      <c r="H263" s="563" t="s">
        <v>955</v>
      </c>
      <c r="I263" s="33" t="s">
        <v>956</v>
      </c>
      <c r="J263" s="40" t="s">
        <v>957</v>
      </c>
      <c r="K263" s="39" t="s">
        <v>958</v>
      </c>
      <c r="L263" s="39">
        <v>1</v>
      </c>
      <c r="M263" s="543"/>
      <c r="N263" s="543"/>
      <c r="O263" s="539" t="s">
        <v>965</v>
      </c>
      <c r="P263" s="543" t="s">
        <v>960</v>
      </c>
      <c r="Q263" s="543" t="s">
        <v>966</v>
      </c>
      <c r="R263" s="543">
        <v>1</v>
      </c>
      <c r="S263" s="543">
        <v>1</v>
      </c>
      <c r="T263" s="543"/>
      <c r="U263" s="543"/>
      <c r="V263" s="563" t="s">
        <v>961</v>
      </c>
      <c r="W263" s="32" t="s">
        <v>962</v>
      </c>
      <c r="X263" s="622"/>
      <c r="Y263" s="547"/>
      <c r="Z263" s="547"/>
      <c r="AA263" s="547"/>
      <c r="AB263" s="547"/>
      <c r="AC263" s="547"/>
      <c r="AD263" s="32" t="s">
        <v>963</v>
      </c>
    </row>
    <row r="264" spans="1:30" s="1" customFormat="1" ht="189.75" hidden="1" customHeight="1" x14ac:dyDescent="0.2">
      <c r="A264" s="15" t="s">
        <v>371</v>
      </c>
      <c r="B264" s="308" t="s">
        <v>803</v>
      </c>
      <c r="C264" s="30" t="s">
        <v>804</v>
      </c>
      <c r="D264" s="31" t="s">
        <v>805</v>
      </c>
      <c r="E264" s="30" t="s">
        <v>953</v>
      </c>
      <c r="F264" s="31" t="s">
        <v>954</v>
      </c>
      <c r="G264" s="18">
        <v>2012630010261</v>
      </c>
      <c r="H264" s="563" t="s">
        <v>955</v>
      </c>
      <c r="I264" s="33" t="s">
        <v>956</v>
      </c>
      <c r="J264" s="19" t="s">
        <v>967</v>
      </c>
      <c r="K264" s="563" t="s">
        <v>968</v>
      </c>
      <c r="L264" s="563">
        <v>45</v>
      </c>
      <c r="M264" s="563"/>
      <c r="N264" s="563"/>
      <c r="O264" s="19" t="s">
        <v>969</v>
      </c>
      <c r="P264" s="563" t="s">
        <v>970</v>
      </c>
      <c r="Q264" s="19" t="s">
        <v>971</v>
      </c>
      <c r="R264" s="563">
        <v>11</v>
      </c>
      <c r="S264" s="563">
        <v>45</v>
      </c>
      <c r="T264" s="563"/>
      <c r="U264" s="563"/>
      <c r="V264" s="563" t="s">
        <v>961</v>
      </c>
      <c r="W264" s="32" t="s">
        <v>962</v>
      </c>
      <c r="X264" s="622"/>
      <c r="Y264" s="547"/>
      <c r="Z264" s="547"/>
      <c r="AA264" s="547"/>
      <c r="AB264" s="547"/>
      <c r="AC264" s="547"/>
      <c r="AD264" s="32" t="s">
        <v>963</v>
      </c>
    </row>
    <row r="265" spans="1:30" s="1" customFormat="1" ht="189.75" hidden="1" customHeight="1" x14ac:dyDescent="0.2">
      <c r="A265" s="15" t="s">
        <v>371</v>
      </c>
      <c r="B265" s="308" t="s">
        <v>803</v>
      </c>
      <c r="C265" s="30" t="s">
        <v>804</v>
      </c>
      <c r="D265" s="31" t="s">
        <v>805</v>
      </c>
      <c r="E265" s="30" t="s">
        <v>953</v>
      </c>
      <c r="F265" s="31" t="s">
        <v>954</v>
      </c>
      <c r="G265" s="18">
        <v>2012630010261</v>
      </c>
      <c r="H265" s="563" t="s">
        <v>955</v>
      </c>
      <c r="I265" s="33" t="s">
        <v>956</v>
      </c>
      <c r="J265" s="19" t="s">
        <v>967</v>
      </c>
      <c r="K265" s="563" t="s">
        <v>968</v>
      </c>
      <c r="L265" s="563">
        <v>45</v>
      </c>
      <c r="M265" s="563"/>
      <c r="N265" s="563"/>
      <c r="O265" s="19" t="s">
        <v>972</v>
      </c>
      <c r="P265" s="563" t="s">
        <v>970</v>
      </c>
      <c r="Q265" s="19" t="s">
        <v>688</v>
      </c>
      <c r="R265" s="563">
        <v>45</v>
      </c>
      <c r="S265" s="563">
        <v>45</v>
      </c>
      <c r="T265" s="563"/>
      <c r="U265" s="563"/>
      <c r="V265" s="563" t="s">
        <v>961</v>
      </c>
      <c r="W265" s="32" t="s">
        <v>962</v>
      </c>
      <c r="X265" s="622"/>
      <c r="Y265" s="547"/>
      <c r="Z265" s="547"/>
      <c r="AA265" s="547"/>
      <c r="AB265" s="547"/>
      <c r="AC265" s="547"/>
      <c r="AD265" s="32" t="s">
        <v>963</v>
      </c>
    </row>
    <row r="266" spans="1:30" s="1" customFormat="1" ht="189.75" hidden="1" customHeight="1" x14ac:dyDescent="0.2">
      <c r="A266" s="15" t="s">
        <v>371</v>
      </c>
      <c r="B266" s="308" t="s">
        <v>803</v>
      </c>
      <c r="C266" s="30" t="s">
        <v>804</v>
      </c>
      <c r="D266" s="31" t="s">
        <v>805</v>
      </c>
      <c r="E266" s="30" t="s">
        <v>953</v>
      </c>
      <c r="F266" s="31" t="s">
        <v>954</v>
      </c>
      <c r="G266" s="18">
        <v>2012630010261</v>
      </c>
      <c r="H266" s="563" t="s">
        <v>955</v>
      </c>
      <c r="I266" s="33" t="s">
        <v>956</v>
      </c>
      <c r="J266" s="19" t="s">
        <v>967</v>
      </c>
      <c r="K266" s="563" t="s">
        <v>968</v>
      </c>
      <c r="L266" s="563">
        <v>45</v>
      </c>
      <c r="M266" s="563"/>
      <c r="N266" s="563"/>
      <c r="O266" s="19" t="s">
        <v>973</v>
      </c>
      <c r="P266" s="563" t="s">
        <v>970</v>
      </c>
      <c r="Q266" s="19" t="s">
        <v>974</v>
      </c>
      <c r="R266" s="563">
        <v>45</v>
      </c>
      <c r="S266" s="563">
        <v>45</v>
      </c>
      <c r="T266" s="563"/>
      <c r="U266" s="563"/>
      <c r="V266" s="563" t="s">
        <v>961</v>
      </c>
      <c r="W266" s="32" t="s">
        <v>962</v>
      </c>
      <c r="X266" s="622"/>
      <c r="Y266" s="547"/>
      <c r="Z266" s="547"/>
      <c r="AA266" s="547"/>
      <c r="AB266" s="547"/>
      <c r="AC266" s="547"/>
      <c r="AD266" s="32" t="s">
        <v>963</v>
      </c>
    </row>
    <row r="267" spans="1:30" s="1" customFormat="1" ht="202.5" hidden="1" customHeight="1" x14ac:dyDescent="0.2">
      <c r="A267" s="15" t="s">
        <v>371</v>
      </c>
      <c r="B267" s="308" t="s">
        <v>803</v>
      </c>
      <c r="C267" s="30" t="s">
        <v>804</v>
      </c>
      <c r="D267" s="31" t="s">
        <v>805</v>
      </c>
      <c r="E267" s="30" t="s">
        <v>953</v>
      </c>
      <c r="F267" s="31" t="s">
        <v>954</v>
      </c>
      <c r="G267" s="18">
        <v>2012630010261</v>
      </c>
      <c r="H267" s="32" t="s">
        <v>955</v>
      </c>
      <c r="I267" s="33" t="s">
        <v>956</v>
      </c>
      <c r="J267" s="19" t="s">
        <v>975</v>
      </c>
      <c r="K267" s="563" t="s">
        <v>976</v>
      </c>
      <c r="L267" s="563">
        <v>3</v>
      </c>
      <c r="M267" s="563"/>
      <c r="N267" s="563"/>
      <c r="O267" s="19" t="s">
        <v>977</v>
      </c>
      <c r="P267" s="563" t="s">
        <v>970</v>
      </c>
      <c r="Q267" s="19" t="s">
        <v>675</v>
      </c>
      <c r="R267" s="563">
        <v>4</v>
      </c>
      <c r="S267" s="563">
        <v>3</v>
      </c>
      <c r="T267" s="563"/>
      <c r="U267" s="563"/>
      <c r="V267" s="563" t="s">
        <v>961</v>
      </c>
      <c r="W267" s="32" t="s">
        <v>962</v>
      </c>
      <c r="X267" s="622"/>
      <c r="Y267" s="547"/>
      <c r="Z267" s="547"/>
      <c r="AA267" s="547"/>
      <c r="AB267" s="547"/>
      <c r="AC267" s="547"/>
      <c r="AD267" s="32" t="s">
        <v>963</v>
      </c>
    </row>
    <row r="268" spans="1:30" s="1" customFormat="1" ht="202.5" hidden="1" customHeight="1" x14ac:dyDescent="0.2">
      <c r="A268" s="15" t="s">
        <v>371</v>
      </c>
      <c r="B268" s="308" t="s">
        <v>861</v>
      </c>
      <c r="C268" s="30" t="s">
        <v>804</v>
      </c>
      <c r="D268" s="31" t="s">
        <v>805</v>
      </c>
      <c r="E268" s="30" t="s">
        <v>953</v>
      </c>
      <c r="F268" s="31" t="s">
        <v>954</v>
      </c>
      <c r="G268" s="18">
        <v>2012630010261</v>
      </c>
      <c r="H268" s="32" t="s">
        <v>955</v>
      </c>
      <c r="I268" s="33" t="s">
        <v>956</v>
      </c>
      <c r="J268" s="19" t="s">
        <v>975</v>
      </c>
      <c r="K268" s="563" t="s">
        <v>976</v>
      </c>
      <c r="L268" s="563">
        <v>3</v>
      </c>
      <c r="M268" s="563"/>
      <c r="N268" s="563"/>
      <c r="O268" s="19" t="s">
        <v>978</v>
      </c>
      <c r="P268" s="563" t="s">
        <v>970</v>
      </c>
      <c r="Q268" s="19" t="s">
        <v>979</v>
      </c>
      <c r="R268" s="563">
        <v>4</v>
      </c>
      <c r="S268" s="563">
        <v>3</v>
      </c>
      <c r="T268" s="563"/>
      <c r="U268" s="563"/>
      <c r="V268" s="563" t="s">
        <v>961</v>
      </c>
      <c r="W268" s="32" t="s">
        <v>962</v>
      </c>
      <c r="X268" s="622"/>
      <c r="Y268" s="547"/>
      <c r="Z268" s="547"/>
      <c r="AA268" s="547"/>
      <c r="AB268" s="547"/>
      <c r="AC268" s="547"/>
      <c r="AD268" s="32" t="s">
        <v>963</v>
      </c>
    </row>
    <row r="269" spans="1:30" s="1" customFormat="1" ht="216.75" hidden="1" customHeight="1" x14ac:dyDescent="0.2">
      <c r="A269" s="15" t="s">
        <v>371</v>
      </c>
      <c r="B269" s="308" t="s">
        <v>861</v>
      </c>
      <c r="C269" s="30" t="s">
        <v>804</v>
      </c>
      <c r="D269" s="31" t="s">
        <v>805</v>
      </c>
      <c r="E269" s="30" t="s">
        <v>953</v>
      </c>
      <c r="F269" s="31" t="s">
        <v>954</v>
      </c>
      <c r="G269" s="18">
        <v>2012630010261</v>
      </c>
      <c r="H269" s="563" t="s">
        <v>955</v>
      </c>
      <c r="I269" s="33" t="s">
        <v>956</v>
      </c>
      <c r="J269" s="19" t="s">
        <v>980</v>
      </c>
      <c r="K269" s="563" t="s">
        <v>981</v>
      </c>
      <c r="L269" s="563">
        <v>3</v>
      </c>
      <c r="M269" s="563"/>
      <c r="N269" s="563"/>
      <c r="O269" s="19" t="s">
        <v>982</v>
      </c>
      <c r="P269" s="563" t="s">
        <v>983</v>
      </c>
      <c r="Q269" s="19" t="s">
        <v>984</v>
      </c>
      <c r="R269" s="563" t="s">
        <v>985</v>
      </c>
      <c r="S269" s="563" t="s">
        <v>985</v>
      </c>
      <c r="T269" s="563"/>
      <c r="U269" s="563"/>
      <c r="V269" s="563" t="s">
        <v>961</v>
      </c>
      <c r="W269" s="32" t="s">
        <v>962</v>
      </c>
      <c r="X269" s="622"/>
      <c r="Y269" s="547"/>
      <c r="Z269" s="547"/>
      <c r="AA269" s="547"/>
      <c r="AB269" s="547"/>
      <c r="AC269" s="547"/>
      <c r="AD269" s="32" t="s">
        <v>963</v>
      </c>
    </row>
    <row r="270" spans="1:30" s="1" customFormat="1" ht="195.75" hidden="1" customHeight="1" x14ac:dyDescent="0.2">
      <c r="A270" s="15" t="s">
        <v>371</v>
      </c>
      <c r="B270" s="308" t="s">
        <v>803</v>
      </c>
      <c r="C270" s="30" t="s">
        <v>804</v>
      </c>
      <c r="D270" s="31" t="s">
        <v>805</v>
      </c>
      <c r="E270" s="30" t="s">
        <v>953</v>
      </c>
      <c r="F270" s="31" t="s">
        <v>954</v>
      </c>
      <c r="G270" s="18">
        <v>2012630010261</v>
      </c>
      <c r="H270" s="563" t="s">
        <v>955</v>
      </c>
      <c r="I270" s="33" t="s">
        <v>956</v>
      </c>
      <c r="J270" s="19" t="s">
        <v>986</v>
      </c>
      <c r="K270" s="563" t="s">
        <v>987</v>
      </c>
      <c r="L270" s="563">
        <v>1</v>
      </c>
      <c r="M270" s="563"/>
      <c r="N270" s="563"/>
      <c r="O270" s="19" t="s">
        <v>988</v>
      </c>
      <c r="P270" s="563" t="s">
        <v>989</v>
      </c>
      <c r="Q270" s="19" t="s">
        <v>990</v>
      </c>
      <c r="R270" s="563" t="s">
        <v>985</v>
      </c>
      <c r="S270" s="563" t="s">
        <v>985</v>
      </c>
      <c r="T270" s="563"/>
      <c r="U270" s="563"/>
      <c r="V270" s="563" t="s">
        <v>961</v>
      </c>
      <c r="W270" s="32" t="s">
        <v>962</v>
      </c>
      <c r="X270" s="622"/>
      <c r="Y270" s="547"/>
      <c r="Z270" s="547"/>
      <c r="AA270" s="547"/>
      <c r="AB270" s="547"/>
      <c r="AC270" s="547"/>
      <c r="AD270" s="32" t="s">
        <v>963</v>
      </c>
    </row>
    <row r="271" spans="1:30" s="1" customFormat="1" ht="189" hidden="1" customHeight="1" x14ac:dyDescent="0.2">
      <c r="A271" s="15" t="s">
        <v>371</v>
      </c>
      <c r="B271" s="308" t="s">
        <v>803</v>
      </c>
      <c r="C271" s="30" t="s">
        <v>804</v>
      </c>
      <c r="D271" s="31" t="s">
        <v>805</v>
      </c>
      <c r="E271" s="30" t="s">
        <v>953</v>
      </c>
      <c r="F271" s="31" t="s">
        <v>954</v>
      </c>
      <c r="G271" s="18">
        <v>2012630010261</v>
      </c>
      <c r="H271" s="563" t="s">
        <v>955</v>
      </c>
      <c r="I271" s="33" t="s">
        <v>956</v>
      </c>
      <c r="J271" s="19" t="s">
        <v>991</v>
      </c>
      <c r="K271" s="563" t="s">
        <v>992</v>
      </c>
      <c r="L271" s="563">
        <v>2</v>
      </c>
      <c r="M271" s="563"/>
      <c r="N271" s="563"/>
      <c r="O271" s="19" t="s">
        <v>993</v>
      </c>
      <c r="P271" s="563" t="s">
        <v>994</v>
      </c>
      <c r="Q271" s="19" t="s">
        <v>995</v>
      </c>
      <c r="R271" s="563" t="s">
        <v>985</v>
      </c>
      <c r="S271" s="563" t="s">
        <v>985</v>
      </c>
      <c r="T271" s="563"/>
      <c r="U271" s="563"/>
      <c r="V271" s="563" t="s">
        <v>961</v>
      </c>
      <c r="W271" s="32" t="s">
        <v>962</v>
      </c>
      <c r="X271" s="622"/>
      <c r="Y271" s="547"/>
      <c r="Z271" s="547"/>
      <c r="AA271" s="547"/>
      <c r="AB271" s="547"/>
      <c r="AC271" s="547"/>
      <c r="AD271" s="32" t="s">
        <v>963</v>
      </c>
    </row>
    <row r="272" spans="1:30" s="1" customFormat="1" ht="204" hidden="1" customHeight="1" thickBot="1" x14ac:dyDescent="0.25">
      <c r="A272" s="15" t="s">
        <v>371</v>
      </c>
      <c r="B272" s="308" t="s">
        <v>803</v>
      </c>
      <c r="C272" s="30" t="s">
        <v>804</v>
      </c>
      <c r="D272" s="31" t="s">
        <v>805</v>
      </c>
      <c r="E272" s="30" t="s">
        <v>953</v>
      </c>
      <c r="F272" s="31" t="s">
        <v>954</v>
      </c>
      <c r="G272" s="18">
        <v>2012630010261</v>
      </c>
      <c r="H272" s="563" t="s">
        <v>955</v>
      </c>
      <c r="I272" s="33" t="s">
        <v>956</v>
      </c>
      <c r="J272" s="35" t="s">
        <v>996</v>
      </c>
      <c r="K272" s="36" t="s">
        <v>997</v>
      </c>
      <c r="L272" s="36">
        <v>1</v>
      </c>
      <c r="M272" s="36"/>
      <c r="N272" s="36"/>
      <c r="O272" s="35" t="s">
        <v>998</v>
      </c>
      <c r="P272" s="36" t="s">
        <v>999</v>
      </c>
      <c r="Q272" s="35" t="s">
        <v>1000</v>
      </c>
      <c r="R272" s="36" t="s">
        <v>985</v>
      </c>
      <c r="S272" s="36" t="s">
        <v>985</v>
      </c>
      <c r="T272" s="541"/>
      <c r="U272" s="541"/>
      <c r="V272" s="563" t="s">
        <v>961</v>
      </c>
      <c r="W272" s="32" t="s">
        <v>962</v>
      </c>
      <c r="X272" s="624"/>
      <c r="Y272" s="548"/>
      <c r="Z272" s="548"/>
      <c r="AA272" s="548"/>
      <c r="AB272" s="548"/>
      <c r="AC272" s="548"/>
      <c r="AD272" s="32" t="s">
        <v>963</v>
      </c>
    </row>
    <row r="273" spans="1:30" s="1" customFormat="1" ht="285" hidden="1" customHeight="1" thickBot="1" x14ac:dyDescent="0.25">
      <c r="A273" s="15" t="s">
        <v>371</v>
      </c>
      <c r="B273" s="308" t="s">
        <v>1001</v>
      </c>
      <c r="C273" s="5" t="s">
        <v>47</v>
      </c>
      <c r="D273" s="17" t="s">
        <v>1002</v>
      </c>
      <c r="E273" s="5" t="s">
        <v>1003</v>
      </c>
      <c r="F273" s="17" t="s">
        <v>1004</v>
      </c>
      <c r="G273" s="18">
        <v>2012630010266</v>
      </c>
      <c r="H273" s="563" t="s">
        <v>1005</v>
      </c>
      <c r="I273" s="19" t="s">
        <v>1006</v>
      </c>
      <c r="J273" s="40" t="s">
        <v>1007</v>
      </c>
      <c r="K273" s="39">
        <v>0</v>
      </c>
      <c r="L273" s="39">
        <v>1</v>
      </c>
      <c r="M273" s="39"/>
      <c r="N273" s="39"/>
      <c r="O273" s="40" t="s">
        <v>1008</v>
      </c>
      <c r="P273" s="39">
        <v>1</v>
      </c>
      <c r="Q273" s="40" t="s">
        <v>1009</v>
      </c>
      <c r="R273" s="39">
        <v>0</v>
      </c>
      <c r="S273" s="39">
        <v>1</v>
      </c>
      <c r="T273" s="543"/>
      <c r="U273" s="543"/>
      <c r="V273" s="563" t="s">
        <v>1010</v>
      </c>
      <c r="W273" s="32" t="s">
        <v>385</v>
      </c>
      <c r="X273" s="625">
        <v>89636364</v>
      </c>
      <c r="Y273" s="549"/>
      <c r="Z273" s="549"/>
      <c r="AA273" s="549"/>
      <c r="AB273" s="549"/>
      <c r="AC273" s="549"/>
      <c r="AD273" s="32" t="s">
        <v>437</v>
      </c>
    </row>
    <row r="274" spans="1:30" s="1" customFormat="1" ht="285" hidden="1" customHeight="1" thickBot="1" x14ac:dyDescent="0.25">
      <c r="A274" s="15" t="s">
        <v>371</v>
      </c>
      <c r="B274" s="308" t="s">
        <v>1011</v>
      </c>
      <c r="C274" s="5" t="s">
        <v>47</v>
      </c>
      <c r="D274" s="17" t="s">
        <v>1002</v>
      </c>
      <c r="E274" s="5" t="s">
        <v>1003</v>
      </c>
      <c r="F274" s="17" t="s">
        <v>1004</v>
      </c>
      <c r="G274" s="18">
        <v>2012630010266</v>
      </c>
      <c r="H274" s="563" t="s">
        <v>1005</v>
      </c>
      <c r="I274" s="19" t="s">
        <v>1006</v>
      </c>
      <c r="J274" s="40" t="s">
        <v>1007</v>
      </c>
      <c r="K274" s="39">
        <v>0</v>
      </c>
      <c r="L274" s="39">
        <v>1</v>
      </c>
      <c r="M274" s="543"/>
      <c r="N274" s="543"/>
      <c r="O274" s="19" t="s">
        <v>1012</v>
      </c>
      <c r="P274" s="563">
        <v>1</v>
      </c>
      <c r="Q274" s="19" t="s">
        <v>1013</v>
      </c>
      <c r="R274" s="563">
        <v>0</v>
      </c>
      <c r="S274" s="563">
        <v>1</v>
      </c>
      <c r="T274" s="563"/>
      <c r="U274" s="563"/>
      <c r="V274" s="563" t="s">
        <v>1010</v>
      </c>
      <c r="W274" s="32" t="s">
        <v>385</v>
      </c>
      <c r="X274" s="622"/>
      <c r="Y274" s="547"/>
      <c r="Z274" s="547"/>
      <c r="AA274" s="547"/>
      <c r="AB274" s="547"/>
      <c r="AC274" s="547"/>
      <c r="AD274" s="32" t="s">
        <v>437</v>
      </c>
    </row>
    <row r="275" spans="1:30" s="1" customFormat="1" ht="226.5" hidden="1" customHeight="1" x14ac:dyDescent="0.2">
      <c r="A275" s="15" t="s">
        <v>371</v>
      </c>
      <c r="B275" s="308" t="s">
        <v>1014</v>
      </c>
      <c r="C275" s="5" t="s">
        <v>47</v>
      </c>
      <c r="D275" s="17" t="s">
        <v>1002</v>
      </c>
      <c r="E275" s="5" t="s">
        <v>1003</v>
      </c>
      <c r="F275" s="17" t="s">
        <v>1004</v>
      </c>
      <c r="G275" s="18">
        <v>2012630010266</v>
      </c>
      <c r="H275" s="563" t="s">
        <v>1005</v>
      </c>
      <c r="I275" s="19" t="s">
        <v>1006</v>
      </c>
      <c r="J275" s="40" t="s">
        <v>1007</v>
      </c>
      <c r="K275" s="39">
        <v>0</v>
      </c>
      <c r="L275" s="39">
        <v>1</v>
      </c>
      <c r="M275" s="543"/>
      <c r="N275" s="543"/>
      <c r="O275" s="19" t="s">
        <v>1015</v>
      </c>
      <c r="P275" s="563">
        <v>1</v>
      </c>
      <c r="Q275" s="19" t="s">
        <v>1016</v>
      </c>
      <c r="R275" s="563">
        <v>0</v>
      </c>
      <c r="S275" s="563">
        <v>1</v>
      </c>
      <c r="T275" s="563"/>
      <c r="U275" s="563"/>
      <c r="V275" s="563" t="s">
        <v>1010</v>
      </c>
      <c r="W275" s="32" t="s">
        <v>385</v>
      </c>
      <c r="X275" s="622"/>
      <c r="Y275" s="547"/>
      <c r="Z275" s="547"/>
      <c r="AA275" s="547"/>
      <c r="AB275" s="547"/>
      <c r="AC275" s="547"/>
      <c r="AD275" s="32" t="s">
        <v>437</v>
      </c>
    </row>
    <row r="276" spans="1:30" s="1" customFormat="1" ht="284.25" hidden="1" customHeight="1" thickBot="1" x14ac:dyDescent="0.25">
      <c r="A276" s="15" t="s">
        <v>371</v>
      </c>
      <c r="B276" s="308" t="s">
        <v>1011</v>
      </c>
      <c r="C276" s="5" t="s">
        <v>47</v>
      </c>
      <c r="D276" s="17" t="s">
        <v>1002</v>
      </c>
      <c r="E276" s="5" t="s">
        <v>1003</v>
      </c>
      <c r="F276" s="17" t="s">
        <v>1004</v>
      </c>
      <c r="G276" s="18">
        <v>2012630010266</v>
      </c>
      <c r="H276" s="563" t="s">
        <v>1005</v>
      </c>
      <c r="I276" s="19" t="s">
        <v>1006</v>
      </c>
      <c r="J276" s="35" t="s">
        <v>1017</v>
      </c>
      <c r="K276" s="36">
        <v>0</v>
      </c>
      <c r="L276" s="36">
        <v>1</v>
      </c>
      <c r="M276" s="36"/>
      <c r="N276" s="36"/>
      <c r="O276" s="35" t="s">
        <v>1008</v>
      </c>
      <c r="P276" s="36">
        <v>1</v>
      </c>
      <c r="Q276" s="35" t="s">
        <v>1009</v>
      </c>
      <c r="R276" s="36">
        <v>0</v>
      </c>
      <c r="S276" s="36">
        <v>1</v>
      </c>
      <c r="T276" s="541"/>
      <c r="U276" s="541"/>
      <c r="V276" s="563" t="s">
        <v>1010</v>
      </c>
      <c r="W276" s="32" t="s">
        <v>385</v>
      </c>
      <c r="X276" s="622"/>
      <c r="Y276" s="547"/>
      <c r="Z276" s="547"/>
      <c r="AA276" s="547"/>
      <c r="AB276" s="547"/>
      <c r="AC276" s="547"/>
      <c r="AD276" s="32" t="s">
        <v>437</v>
      </c>
    </row>
    <row r="277" spans="1:30" s="1" customFormat="1" ht="282.75" hidden="1" customHeight="1" thickBot="1" x14ac:dyDescent="0.25">
      <c r="A277" s="15" t="s">
        <v>371</v>
      </c>
      <c r="B277" s="308" t="s">
        <v>1011</v>
      </c>
      <c r="C277" s="5" t="s">
        <v>47</v>
      </c>
      <c r="D277" s="17" t="s">
        <v>1002</v>
      </c>
      <c r="E277" s="5" t="s">
        <v>1003</v>
      </c>
      <c r="F277" s="17" t="s">
        <v>1004</v>
      </c>
      <c r="G277" s="18">
        <v>2012630010266</v>
      </c>
      <c r="H277" s="563" t="s">
        <v>1005</v>
      </c>
      <c r="I277" s="19" t="s">
        <v>1006</v>
      </c>
      <c r="J277" s="35" t="s">
        <v>1017</v>
      </c>
      <c r="K277" s="36">
        <v>0</v>
      </c>
      <c r="L277" s="36">
        <v>1</v>
      </c>
      <c r="M277" s="541"/>
      <c r="N277" s="541"/>
      <c r="O277" s="563" t="s">
        <v>1012</v>
      </c>
      <c r="P277" s="563">
        <v>1</v>
      </c>
      <c r="Q277" s="563" t="s">
        <v>1018</v>
      </c>
      <c r="R277" s="563">
        <v>0</v>
      </c>
      <c r="S277" s="563">
        <v>1</v>
      </c>
      <c r="T277" s="563"/>
      <c r="U277" s="563"/>
      <c r="V277" s="563" t="s">
        <v>1010</v>
      </c>
      <c r="W277" s="32" t="s">
        <v>385</v>
      </c>
      <c r="X277" s="622"/>
      <c r="Y277" s="547"/>
      <c r="Z277" s="547"/>
      <c r="AA277" s="547"/>
      <c r="AB277" s="547"/>
      <c r="AC277" s="547"/>
      <c r="AD277" s="32" t="s">
        <v>437</v>
      </c>
    </row>
    <row r="278" spans="1:30" s="1" customFormat="1" ht="198" hidden="1" customHeight="1" x14ac:dyDescent="0.2">
      <c r="A278" s="15" t="s">
        <v>371</v>
      </c>
      <c r="B278" s="308" t="s">
        <v>1011</v>
      </c>
      <c r="C278" s="5" t="s">
        <v>47</v>
      </c>
      <c r="D278" s="17" t="s">
        <v>1002</v>
      </c>
      <c r="E278" s="5" t="s">
        <v>1003</v>
      </c>
      <c r="F278" s="17" t="s">
        <v>1004</v>
      </c>
      <c r="G278" s="18">
        <v>2012630010266</v>
      </c>
      <c r="H278" s="563" t="s">
        <v>1005</v>
      </c>
      <c r="I278" s="19" t="s">
        <v>1006</v>
      </c>
      <c r="J278" s="537" t="s">
        <v>1017</v>
      </c>
      <c r="K278" s="541">
        <v>0</v>
      </c>
      <c r="L278" s="541">
        <v>1</v>
      </c>
      <c r="M278" s="541"/>
      <c r="N278" s="541"/>
      <c r="O278" s="563" t="s">
        <v>1019</v>
      </c>
      <c r="P278" s="563">
        <v>1</v>
      </c>
      <c r="Q278" s="563" t="s">
        <v>1016</v>
      </c>
      <c r="R278" s="563">
        <v>0</v>
      </c>
      <c r="S278" s="563">
        <v>1</v>
      </c>
      <c r="T278" s="563"/>
      <c r="U278" s="563"/>
      <c r="V278" s="563" t="s">
        <v>1010</v>
      </c>
      <c r="W278" s="32" t="s">
        <v>385</v>
      </c>
      <c r="X278" s="624"/>
      <c r="Y278" s="548"/>
      <c r="Z278" s="548"/>
      <c r="AA278" s="548"/>
      <c r="AB278" s="548"/>
      <c r="AC278" s="548"/>
      <c r="AD278" s="32" t="s">
        <v>437</v>
      </c>
    </row>
    <row r="279" spans="1:30" s="1" customFormat="1" ht="60.75" hidden="1" customHeight="1" x14ac:dyDescent="0.2">
      <c r="A279" s="15" t="s">
        <v>371</v>
      </c>
      <c r="B279" s="72"/>
      <c r="C279" s="70"/>
      <c r="D279" s="73"/>
      <c r="E279" s="70"/>
      <c r="F279" s="73"/>
      <c r="G279" s="74"/>
      <c r="H279" s="70"/>
      <c r="I279" s="73"/>
      <c r="J279" s="73"/>
      <c r="K279" s="70"/>
      <c r="L279" s="70"/>
      <c r="M279" s="70"/>
      <c r="N279" s="70"/>
      <c r="O279" s="70"/>
      <c r="P279" s="70"/>
      <c r="Q279" s="70"/>
      <c r="R279" s="70"/>
      <c r="S279" s="70"/>
      <c r="T279" s="70"/>
      <c r="U279" s="70"/>
      <c r="V279" s="75"/>
      <c r="W279" s="24" t="s">
        <v>1020</v>
      </c>
      <c r="X279" s="76">
        <f>SUM(X69:X278)</f>
        <v>803770732</v>
      </c>
      <c r="Y279" s="76"/>
      <c r="Z279" s="76"/>
      <c r="AA279" s="76"/>
      <c r="AB279" s="76"/>
      <c r="AC279" s="76"/>
      <c r="AD279" s="75"/>
    </row>
    <row r="280" spans="1:30" s="1" customFormat="1" ht="136.5" hidden="1" customHeight="1" x14ac:dyDescent="0.2">
      <c r="A280" s="15" t="s">
        <v>1021</v>
      </c>
      <c r="B280" s="315" t="s">
        <v>1022</v>
      </c>
      <c r="C280" s="131" t="s">
        <v>1023</v>
      </c>
      <c r="D280" s="47" t="s">
        <v>1024</v>
      </c>
      <c r="E280" s="47" t="s">
        <v>1025</v>
      </c>
      <c r="F280" s="47" t="s">
        <v>1026</v>
      </c>
      <c r="G280" s="132">
        <v>2012630010327</v>
      </c>
      <c r="H280" s="543" t="s">
        <v>1027</v>
      </c>
      <c r="I280" s="539" t="s">
        <v>1028</v>
      </c>
      <c r="J280" s="539" t="s">
        <v>1029</v>
      </c>
      <c r="K280" s="539">
        <v>0</v>
      </c>
      <c r="L280" s="539">
        <v>7</v>
      </c>
      <c r="M280" s="539"/>
      <c r="N280" s="539"/>
      <c r="O280" s="539" t="s">
        <v>1030</v>
      </c>
      <c r="P280" s="539" t="s">
        <v>1031</v>
      </c>
      <c r="Q280" s="539" t="s">
        <v>1030</v>
      </c>
      <c r="R280" s="539">
        <v>0</v>
      </c>
      <c r="S280" s="539">
        <v>7</v>
      </c>
      <c r="T280" s="539"/>
      <c r="U280" s="539"/>
      <c r="V280" s="543" t="s">
        <v>1032</v>
      </c>
      <c r="W280" s="543" t="s">
        <v>1033</v>
      </c>
      <c r="X280" s="205">
        <v>2500000000</v>
      </c>
      <c r="Y280" s="345"/>
      <c r="Z280" s="345"/>
      <c r="AA280" s="345"/>
      <c r="AB280" s="345"/>
      <c r="AC280" s="345"/>
      <c r="AD280" s="66"/>
    </row>
    <row r="281" spans="1:30" s="1" customFormat="1" ht="121.5" hidden="1" customHeight="1" x14ac:dyDescent="0.2">
      <c r="A281" s="15" t="s">
        <v>1021</v>
      </c>
      <c r="B281" s="312" t="s">
        <v>1034</v>
      </c>
      <c r="C281" s="563" t="s">
        <v>1035</v>
      </c>
      <c r="D281" s="19" t="s">
        <v>1036</v>
      </c>
      <c r="E281" s="19" t="s">
        <v>1037</v>
      </c>
      <c r="F281" s="19" t="s">
        <v>1038</v>
      </c>
      <c r="G281" s="132">
        <v>2012630010313</v>
      </c>
      <c r="H281" s="563" t="s">
        <v>1039</v>
      </c>
      <c r="I281" s="19" t="s">
        <v>1040</v>
      </c>
      <c r="J281" s="19" t="s">
        <v>1041</v>
      </c>
      <c r="K281" s="19">
        <v>0</v>
      </c>
      <c r="L281" s="19">
        <v>1</v>
      </c>
      <c r="M281" s="19"/>
      <c r="N281" s="19"/>
      <c r="O281" s="19" t="s">
        <v>1042</v>
      </c>
      <c r="P281" s="19" t="s">
        <v>1043</v>
      </c>
      <c r="Q281" s="19" t="s">
        <v>1044</v>
      </c>
      <c r="R281" s="19">
        <v>0</v>
      </c>
      <c r="S281" s="19">
        <v>1</v>
      </c>
      <c r="T281" s="19"/>
      <c r="U281" s="19"/>
      <c r="V281" s="563" t="s">
        <v>1045</v>
      </c>
      <c r="W281" s="563" t="s">
        <v>1046</v>
      </c>
      <c r="X281" s="255">
        <v>66140000</v>
      </c>
      <c r="Y281" s="255"/>
      <c r="Z281" s="255"/>
      <c r="AA281" s="255"/>
      <c r="AB281" s="255"/>
      <c r="AC281" s="255"/>
      <c r="AD281" s="19"/>
    </row>
    <row r="282" spans="1:30" s="1" customFormat="1" ht="114" hidden="1" customHeight="1" x14ac:dyDescent="0.2">
      <c r="A282" s="15" t="s">
        <v>1021</v>
      </c>
      <c r="B282" s="312" t="s">
        <v>1047</v>
      </c>
      <c r="C282" s="563" t="s">
        <v>1048</v>
      </c>
      <c r="D282" s="19" t="s">
        <v>1049</v>
      </c>
      <c r="E282" s="19" t="s">
        <v>1050</v>
      </c>
      <c r="F282" s="19" t="s">
        <v>1051</v>
      </c>
      <c r="G282" s="132" t="s">
        <v>1052</v>
      </c>
      <c r="H282" s="563" t="s">
        <v>1053</v>
      </c>
      <c r="I282" s="19" t="s">
        <v>1054</v>
      </c>
      <c r="J282" s="19" t="s">
        <v>1055</v>
      </c>
      <c r="K282" s="19">
        <v>0</v>
      </c>
      <c r="L282" s="19" t="s">
        <v>1054</v>
      </c>
      <c r="M282" s="19"/>
      <c r="N282" s="19"/>
      <c r="O282" s="19" t="s">
        <v>1054</v>
      </c>
      <c r="P282" s="19" t="s">
        <v>1054</v>
      </c>
      <c r="Q282" s="19" t="s">
        <v>1054</v>
      </c>
      <c r="R282" s="19" t="s">
        <v>1054</v>
      </c>
      <c r="S282" s="19" t="s">
        <v>1054</v>
      </c>
      <c r="T282" s="19"/>
      <c r="U282" s="19"/>
      <c r="V282" s="563" t="s">
        <v>1056</v>
      </c>
      <c r="W282" s="563" t="s">
        <v>1054</v>
      </c>
      <c r="X282" s="255">
        <v>2061918092</v>
      </c>
      <c r="Y282" s="255"/>
      <c r="Z282" s="255"/>
      <c r="AA282" s="255"/>
      <c r="AB282" s="255"/>
      <c r="AC282" s="255"/>
      <c r="AD282" s="19" t="s">
        <v>1054</v>
      </c>
    </row>
    <row r="283" spans="1:30" s="1" customFormat="1" ht="114" hidden="1" customHeight="1" x14ac:dyDescent="0.2">
      <c r="A283" s="15" t="s">
        <v>1021</v>
      </c>
      <c r="B283" s="312" t="s">
        <v>1047</v>
      </c>
      <c r="C283" s="563" t="s">
        <v>1048</v>
      </c>
      <c r="D283" s="19" t="s">
        <v>1049</v>
      </c>
      <c r="E283" s="19" t="s">
        <v>1050</v>
      </c>
      <c r="F283" s="19" t="s">
        <v>1057</v>
      </c>
      <c r="G283" s="132" t="s">
        <v>1052</v>
      </c>
      <c r="H283" s="563" t="s">
        <v>1058</v>
      </c>
      <c r="I283" s="19" t="s">
        <v>1054</v>
      </c>
      <c r="J283" s="19" t="s">
        <v>1055</v>
      </c>
      <c r="K283" s="19">
        <v>0</v>
      </c>
      <c r="L283" s="19" t="s">
        <v>1054</v>
      </c>
      <c r="M283" s="19"/>
      <c r="N283" s="19"/>
      <c r="O283" s="19" t="s">
        <v>1054</v>
      </c>
      <c r="P283" s="19" t="s">
        <v>1054</v>
      </c>
      <c r="Q283" s="19" t="s">
        <v>1054</v>
      </c>
      <c r="R283" s="19" t="s">
        <v>1054</v>
      </c>
      <c r="S283" s="19" t="s">
        <v>1054</v>
      </c>
      <c r="T283" s="19"/>
      <c r="U283" s="19"/>
      <c r="V283" s="563" t="s">
        <v>1059</v>
      </c>
      <c r="W283" s="563" t="s">
        <v>1054</v>
      </c>
      <c r="X283" s="255">
        <v>1241954259</v>
      </c>
      <c r="Y283" s="255"/>
      <c r="Z283" s="255"/>
      <c r="AA283" s="255"/>
      <c r="AB283" s="255"/>
      <c r="AC283" s="255"/>
      <c r="AD283" s="19" t="s">
        <v>1054</v>
      </c>
    </row>
    <row r="284" spans="1:30" s="1" customFormat="1" ht="114" hidden="1" customHeight="1" x14ac:dyDescent="0.2">
      <c r="A284" s="15" t="s">
        <v>1021</v>
      </c>
      <c r="B284" s="312" t="s">
        <v>1047</v>
      </c>
      <c r="C284" s="563" t="s">
        <v>1048</v>
      </c>
      <c r="D284" s="19" t="s">
        <v>1049</v>
      </c>
      <c r="E284" s="19" t="s">
        <v>1050</v>
      </c>
      <c r="F284" s="19" t="s">
        <v>1060</v>
      </c>
      <c r="G284" s="132" t="s">
        <v>1052</v>
      </c>
      <c r="H284" s="563" t="s">
        <v>1061</v>
      </c>
      <c r="I284" s="19" t="s">
        <v>1054</v>
      </c>
      <c r="J284" s="19" t="s">
        <v>1055</v>
      </c>
      <c r="K284" s="19">
        <v>0</v>
      </c>
      <c r="L284" s="19" t="s">
        <v>1054</v>
      </c>
      <c r="M284" s="19"/>
      <c r="N284" s="19"/>
      <c r="O284" s="19" t="s">
        <v>1054</v>
      </c>
      <c r="P284" s="19" t="s">
        <v>1054</v>
      </c>
      <c r="Q284" s="19" t="s">
        <v>1054</v>
      </c>
      <c r="R284" s="19" t="s">
        <v>1054</v>
      </c>
      <c r="S284" s="19" t="s">
        <v>1054</v>
      </c>
      <c r="T284" s="19"/>
      <c r="U284" s="19"/>
      <c r="V284" s="563" t="s">
        <v>1062</v>
      </c>
      <c r="W284" s="563" t="s">
        <v>1054</v>
      </c>
      <c r="X284" s="255">
        <v>346861983</v>
      </c>
      <c r="Y284" s="255"/>
      <c r="Z284" s="255"/>
      <c r="AA284" s="255"/>
      <c r="AB284" s="255"/>
      <c r="AC284" s="255"/>
      <c r="AD284" s="19" t="s">
        <v>1054</v>
      </c>
    </row>
    <row r="285" spans="1:30" s="1" customFormat="1" ht="316.5" hidden="1" customHeight="1" x14ac:dyDescent="0.2">
      <c r="A285" s="15" t="s">
        <v>1021</v>
      </c>
      <c r="B285" s="308" t="s">
        <v>1063</v>
      </c>
      <c r="C285" s="5" t="s">
        <v>1064</v>
      </c>
      <c r="D285" s="17" t="s">
        <v>1065</v>
      </c>
      <c r="E285" s="17" t="s">
        <v>1066</v>
      </c>
      <c r="F285" s="17" t="s">
        <v>1067</v>
      </c>
      <c r="G285" s="132">
        <v>2012630010207</v>
      </c>
      <c r="H285" s="563" t="s">
        <v>1068</v>
      </c>
      <c r="I285" s="19">
        <v>20</v>
      </c>
      <c r="J285" s="19" t="s">
        <v>1069</v>
      </c>
      <c r="K285" s="19">
        <v>0</v>
      </c>
      <c r="L285" s="19">
        <v>20</v>
      </c>
      <c r="M285" s="19"/>
      <c r="N285" s="19"/>
      <c r="O285" s="19" t="s">
        <v>1069</v>
      </c>
      <c r="P285" s="19" t="s">
        <v>1070</v>
      </c>
      <c r="Q285" s="19" t="s">
        <v>1071</v>
      </c>
      <c r="R285" s="19">
        <v>0</v>
      </c>
      <c r="S285" s="19">
        <v>20</v>
      </c>
      <c r="T285" s="19"/>
      <c r="U285" s="19"/>
      <c r="V285" s="563" t="s">
        <v>1072</v>
      </c>
      <c r="W285" s="563" t="s">
        <v>1073</v>
      </c>
      <c r="X285" s="255">
        <v>4835097599</v>
      </c>
      <c r="Y285" s="346"/>
      <c r="Z285" s="346"/>
      <c r="AA285" s="346"/>
      <c r="AB285" s="346"/>
      <c r="AC285" s="346"/>
      <c r="AD285" s="67"/>
    </row>
    <row r="286" spans="1:30" s="1" customFormat="1" ht="153.75" hidden="1" customHeight="1" x14ac:dyDescent="0.2">
      <c r="A286" s="15" t="s">
        <v>1021</v>
      </c>
      <c r="B286" s="308" t="s">
        <v>1074</v>
      </c>
      <c r="C286" s="5" t="s">
        <v>1075</v>
      </c>
      <c r="D286" s="17" t="s">
        <v>1076</v>
      </c>
      <c r="E286" s="17" t="s">
        <v>1077</v>
      </c>
      <c r="F286" s="17" t="s">
        <v>1078</v>
      </c>
      <c r="G286" s="543" t="s">
        <v>1052</v>
      </c>
      <c r="H286" s="563" t="s">
        <v>1079</v>
      </c>
      <c r="I286" s="19" t="s">
        <v>1080</v>
      </c>
      <c r="J286" s="19" t="s">
        <v>1081</v>
      </c>
      <c r="K286" s="19">
        <v>0</v>
      </c>
      <c r="L286" s="19" t="s">
        <v>1082</v>
      </c>
      <c r="M286" s="19"/>
      <c r="N286" s="19"/>
      <c r="O286" s="192" t="s">
        <v>1083</v>
      </c>
      <c r="P286" s="125" t="s">
        <v>1084</v>
      </c>
      <c r="Q286" s="19" t="s">
        <v>1085</v>
      </c>
      <c r="R286" s="19">
        <v>0</v>
      </c>
      <c r="S286" s="19" t="s">
        <v>1080</v>
      </c>
      <c r="T286" s="19"/>
      <c r="U286" s="19"/>
      <c r="V286" s="563" t="s">
        <v>1086</v>
      </c>
      <c r="W286" s="563" t="s">
        <v>1087</v>
      </c>
      <c r="X286" s="255">
        <v>2800000000</v>
      </c>
      <c r="Y286" s="255"/>
      <c r="Z286" s="255"/>
      <c r="AA286" s="255"/>
      <c r="AB286" s="255"/>
      <c r="AC286" s="255"/>
      <c r="AD286" s="19"/>
    </row>
    <row r="287" spans="1:30" s="175" customFormat="1" ht="102" hidden="1" customHeight="1" x14ac:dyDescent="0.2">
      <c r="A287" s="15" t="s">
        <v>1021</v>
      </c>
      <c r="B287" s="308" t="s">
        <v>1088</v>
      </c>
      <c r="C287" s="5" t="s">
        <v>1089</v>
      </c>
      <c r="D287" s="17" t="s">
        <v>1090</v>
      </c>
      <c r="E287" s="17" t="s">
        <v>1091</v>
      </c>
      <c r="F287" s="537" t="s">
        <v>1092</v>
      </c>
      <c r="G287" s="254" t="s">
        <v>1093</v>
      </c>
      <c r="H287" s="537" t="s">
        <v>1094</v>
      </c>
      <c r="I287" s="537" t="s">
        <v>1095</v>
      </c>
      <c r="J287" s="537" t="s">
        <v>1096</v>
      </c>
      <c r="K287" s="537">
        <v>0</v>
      </c>
      <c r="L287" s="537" t="s">
        <v>1095</v>
      </c>
      <c r="M287" s="537"/>
      <c r="N287" s="537"/>
      <c r="O287" s="256" t="s">
        <v>1097</v>
      </c>
      <c r="P287" s="126" t="s">
        <v>1043</v>
      </c>
      <c r="Q287" s="537" t="s">
        <v>1085</v>
      </c>
      <c r="R287" s="537">
        <v>0</v>
      </c>
      <c r="S287" s="537" t="s">
        <v>1095</v>
      </c>
      <c r="T287" s="537"/>
      <c r="U287" s="537"/>
      <c r="V287" s="541" t="s">
        <v>1098</v>
      </c>
      <c r="W287" s="541" t="s">
        <v>1099</v>
      </c>
      <c r="X287" s="204">
        <v>299739700</v>
      </c>
      <c r="Y287" s="204"/>
      <c r="Z287" s="204"/>
      <c r="AA287" s="204"/>
      <c r="AB287" s="204"/>
      <c r="AC287" s="204"/>
      <c r="AD287" s="537"/>
    </row>
    <row r="288" spans="1:30" s="175" customFormat="1" ht="102" hidden="1" customHeight="1" x14ac:dyDescent="0.2">
      <c r="A288" s="15" t="s">
        <v>1021</v>
      </c>
      <c r="B288" s="308" t="s">
        <v>1088</v>
      </c>
      <c r="C288" s="5" t="s">
        <v>1089</v>
      </c>
      <c r="D288" s="17" t="s">
        <v>1090</v>
      </c>
      <c r="E288" s="17" t="s">
        <v>1091</v>
      </c>
      <c r="F288" s="537" t="s">
        <v>1100</v>
      </c>
      <c r="G288" s="254" t="s">
        <v>1101</v>
      </c>
      <c r="H288" s="537" t="s">
        <v>1102</v>
      </c>
      <c r="I288" s="537" t="s">
        <v>1103</v>
      </c>
      <c r="J288" s="537" t="s">
        <v>1104</v>
      </c>
      <c r="K288" s="537"/>
      <c r="L288" s="537" t="s">
        <v>1103</v>
      </c>
      <c r="M288" s="537"/>
      <c r="N288" s="537"/>
      <c r="O288" s="256" t="s">
        <v>1105</v>
      </c>
      <c r="P288" s="126" t="s">
        <v>1043</v>
      </c>
      <c r="Q288" s="537" t="s">
        <v>1085</v>
      </c>
      <c r="R288" s="537">
        <v>0</v>
      </c>
      <c r="S288" s="537" t="s">
        <v>1103</v>
      </c>
      <c r="T288" s="537"/>
      <c r="U288" s="537"/>
      <c r="V288" s="541" t="s">
        <v>1106</v>
      </c>
      <c r="W288" s="541" t="s">
        <v>1073</v>
      </c>
      <c r="X288" s="204">
        <v>540000000</v>
      </c>
      <c r="Y288" s="204"/>
      <c r="Z288" s="204"/>
      <c r="AA288" s="204"/>
      <c r="AB288" s="204"/>
      <c r="AC288" s="204"/>
      <c r="AD288" s="537"/>
    </row>
    <row r="289" spans="1:30" s="175" customFormat="1" ht="135" hidden="1" customHeight="1" x14ac:dyDescent="0.2">
      <c r="A289" s="15" t="s">
        <v>1021</v>
      </c>
      <c r="B289" s="308" t="s">
        <v>1088</v>
      </c>
      <c r="C289" s="5" t="s">
        <v>1089</v>
      </c>
      <c r="D289" s="17" t="s">
        <v>1090</v>
      </c>
      <c r="E289" s="17" t="s">
        <v>1091</v>
      </c>
      <c r="F289" s="537" t="s">
        <v>1107</v>
      </c>
      <c r="G289" s="254" t="s">
        <v>1108</v>
      </c>
      <c r="H289" s="537" t="s">
        <v>1109</v>
      </c>
      <c r="I289" s="537" t="s">
        <v>1110</v>
      </c>
      <c r="J289" s="537" t="s">
        <v>1111</v>
      </c>
      <c r="K289" s="537">
        <v>0</v>
      </c>
      <c r="L289" s="537" t="s">
        <v>1110</v>
      </c>
      <c r="M289" s="537"/>
      <c r="N289" s="537"/>
      <c r="O289" s="256" t="s">
        <v>1112</v>
      </c>
      <c r="P289" s="126" t="s">
        <v>1043</v>
      </c>
      <c r="Q289" s="537" t="s">
        <v>1113</v>
      </c>
      <c r="R289" s="537">
        <v>0</v>
      </c>
      <c r="S289" s="537" t="s">
        <v>1110</v>
      </c>
      <c r="T289" s="537"/>
      <c r="U289" s="537"/>
      <c r="V289" s="541" t="s">
        <v>1109</v>
      </c>
      <c r="W289" s="541" t="s">
        <v>1073</v>
      </c>
      <c r="X289" s="204">
        <v>450000000</v>
      </c>
      <c r="Y289" s="204"/>
      <c r="Z289" s="204"/>
      <c r="AA289" s="204"/>
      <c r="AB289" s="204"/>
      <c r="AC289" s="204"/>
      <c r="AD289" s="537"/>
    </row>
    <row r="290" spans="1:30" s="97" customFormat="1" ht="122.25" hidden="1" customHeight="1" x14ac:dyDescent="0.2">
      <c r="A290" s="15" t="s">
        <v>1021</v>
      </c>
      <c r="B290" s="308" t="s">
        <v>1088</v>
      </c>
      <c r="C290" s="5" t="s">
        <v>1089</v>
      </c>
      <c r="D290" s="17" t="s">
        <v>1090</v>
      </c>
      <c r="E290" s="17" t="s">
        <v>1091</v>
      </c>
      <c r="F290" s="93" t="s">
        <v>1114</v>
      </c>
      <c r="G290" s="254" t="s">
        <v>1115</v>
      </c>
      <c r="H290" s="537" t="s">
        <v>1116</v>
      </c>
      <c r="I290" s="537" t="s">
        <v>1117</v>
      </c>
      <c r="J290" s="537" t="s">
        <v>1118</v>
      </c>
      <c r="K290" s="537"/>
      <c r="L290" s="537" t="s">
        <v>1117</v>
      </c>
      <c r="M290" s="537"/>
      <c r="N290" s="537"/>
      <c r="O290" s="256" t="s">
        <v>1119</v>
      </c>
      <c r="P290" s="126" t="s">
        <v>1043</v>
      </c>
      <c r="Q290" s="537" t="s">
        <v>1120</v>
      </c>
      <c r="R290" s="537"/>
      <c r="S290" s="537" t="s">
        <v>1117</v>
      </c>
      <c r="T290" s="537"/>
      <c r="U290" s="537"/>
      <c r="V290" s="541" t="s">
        <v>1121</v>
      </c>
      <c r="W290" s="541" t="s">
        <v>1087</v>
      </c>
      <c r="X290" s="204">
        <v>230000000</v>
      </c>
      <c r="Y290" s="204"/>
      <c r="Z290" s="204"/>
      <c r="AA290" s="204"/>
      <c r="AB290" s="204"/>
      <c r="AC290" s="204"/>
      <c r="AD290" s="537"/>
    </row>
    <row r="291" spans="1:30" s="97" customFormat="1" ht="102" hidden="1" customHeight="1" x14ac:dyDescent="0.2">
      <c r="A291" s="15" t="s">
        <v>1021</v>
      </c>
      <c r="B291" s="308" t="s">
        <v>1088</v>
      </c>
      <c r="C291" s="5" t="s">
        <v>1089</v>
      </c>
      <c r="D291" s="17" t="s">
        <v>1090</v>
      </c>
      <c r="E291" s="17" t="s">
        <v>1091</v>
      </c>
      <c r="F291" s="93" t="s">
        <v>1122</v>
      </c>
      <c r="G291" s="254" t="s">
        <v>1123</v>
      </c>
      <c r="H291" s="537" t="s">
        <v>1124</v>
      </c>
      <c r="I291" s="537" t="s">
        <v>1125</v>
      </c>
      <c r="J291" s="537" t="s">
        <v>1124</v>
      </c>
      <c r="K291" s="537"/>
      <c r="L291" s="537" t="s">
        <v>1125</v>
      </c>
      <c r="M291" s="537"/>
      <c r="N291" s="537"/>
      <c r="O291" s="256" t="s">
        <v>1126</v>
      </c>
      <c r="P291" s="126" t="s">
        <v>1043</v>
      </c>
      <c r="Q291" s="537" t="s">
        <v>1120</v>
      </c>
      <c r="R291" s="537"/>
      <c r="S291" s="537" t="s">
        <v>1125</v>
      </c>
      <c r="T291" s="537"/>
      <c r="U291" s="537"/>
      <c r="V291" s="541" t="s">
        <v>1127</v>
      </c>
      <c r="W291" s="541" t="s">
        <v>1073</v>
      </c>
      <c r="X291" s="204">
        <v>568775701</v>
      </c>
      <c r="Y291" s="204"/>
      <c r="Z291" s="204"/>
      <c r="AA291" s="204"/>
      <c r="AB291" s="204"/>
      <c r="AC291" s="204"/>
      <c r="AD291" s="537"/>
    </row>
    <row r="292" spans="1:30" s="175" customFormat="1" ht="102" hidden="1" customHeight="1" x14ac:dyDescent="0.2">
      <c r="A292" s="15" t="s">
        <v>1021</v>
      </c>
      <c r="B292" s="312" t="s">
        <v>1088</v>
      </c>
      <c r="C292" s="563" t="s">
        <v>1089</v>
      </c>
      <c r="D292" s="19" t="s">
        <v>1090</v>
      </c>
      <c r="E292" s="19" t="s">
        <v>1091</v>
      </c>
      <c r="F292" s="537" t="s">
        <v>1128</v>
      </c>
      <c r="G292" s="254" t="s">
        <v>1129</v>
      </c>
      <c r="H292" s="537" t="s">
        <v>1130</v>
      </c>
      <c r="I292" s="537" t="s">
        <v>1131</v>
      </c>
      <c r="J292" s="537" t="s">
        <v>1132</v>
      </c>
      <c r="K292" s="537">
        <v>0</v>
      </c>
      <c r="L292" s="537" t="s">
        <v>1131</v>
      </c>
      <c r="M292" s="537"/>
      <c r="N292" s="537"/>
      <c r="O292" s="256" t="s">
        <v>1133</v>
      </c>
      <c r="P292" s="126" t="s">
        <v>1043</v>
      </c>
      <c r="Q292" s="537" t="s">
        <v>1134</v>
      </c>
      <c r="R292" s="537">
        <v>0</v>
      </c>
      <c r="S292" s="537" t="s">
        <v>1131</v>
      </c>
      <c r="T292" s="537"/>
      <c r="U292" s="537"/>
      <c r="V292" s="541" t="s">
        <v>1135</v>
      </c>
      <c r="W292" s="541" t="s">
        <v>1136</v>
      </c>
      <c r="X292" s="204">
        <v>860000000</v>
      </c>
      <c r="Y292" s="204"/>
      <c r="Z292" s="204"/>
      <c r="AA292" s="204"/>
      <c r="AB292" s="204"/>
      <c r="AC292" s="204"/>
      <c r="AD292" s="537"/>
    </row>
    <row r="293" spans="1:30" s="97" customFormat="1" ht="159" hidden="1" customHeight="1" x14ac:dyDescent="0.2">
      <c r="A293" s="15" t="s">
        <v>1021</v>
      </c>
      <c r="B293" s="308" t="s">
        <v>1088</v>
      </c>
      <c r="C293" s="5" t="s">
        <v>1089</v>
      </c>
      <c r="D293" s="17" t="s">
        <v>1090</v>
      </c>
      <c r="E293" s="17" t="s">
        <v>1091</v>
      </c>
      <c r="F293" s="93" t="s">
        <v>1137</v>
      </c>
      <c r="G293" s="254" t="s">
        <v>1138</v>
      </c>
      <c r="H293" s="537" t="s">
        <v>1139</v>
      </c>
      <c r="I293" s="537" t="s">
        <v>1140</v>
      </c>
      <c r="J293" s="537" t="s">
        <v>1141</v>
      </c>
      <c r="K293" s="537"/>
      <c r="L293" s="537" t="s">
        <v>1140</v>
      </c>
      <c r="M293" s="537"/>
      <c r="N293" s="537"/>
      <c r="O293" s="537" t="s">
        <v>1141</v>
      </c>
      <c r="P293" s="126" t="s">
        <v>1043</v>
      </c>
      <c r="Q293" s="537" t="s">
        <v>1120</v>
      </c>
      <c r="R293" s="537"/>
      <c r="S293" s="537" t="s">
        <v>1140</v>
      </c>
      <c r="T293" s="537"/>
      <c r="U293" s="537"/>
      <c r="V293" s="541" t="s">
        <v>1142</v>
      </c>
      <c r="W293" s="541" t="s">
        <v>1073</v>
      </c>
      <c r="X293" s="204">
        <v>613800000</v>
      </c>
      <c r="Y293" s="204"/>
      <c r="Z293" s="204"/>
      <c r="AA293" s="204"/>
      <c r="AB293" s="204"/>
      <c r="AC293" s="204"/>
      <c r="AD293" s="537"/>
    </row>
    <row r="294" spans="1:30" s="97" customFormat="1" ht="165" hidden="1" customHeight="1" x14ac:dyDescent="0.2">
      <c r="A294" s="15" t="s">
        <v>1021</v>
      </c>
      <c r="B294" s="308" t="s">
        <v>1088</v>
      </c>
      <c r="C294" s="5" t="s">
        <v>1089</v>
      </c>
      <c r="D294" s="17" t="s">
        <v>1143</v>
      </c>
      <c r="E294" s="17" t="s">
        <v>1091</v>
      </c>
      <c r="F294" s="17" t="s">
        <v>1144</v>
      </c>
      <c r="G294" s="254" t="s">
        <v>1145</v>
      </c>
      <c r="H294" s="19" t="s">
        <v>1146</v>
      </c>
      <c r="I294" s="19">
        <v>9</v>
      </c>
      <c r="J294" s="19" t="s">
        <v>1147</v>
      </c>
      <c r="K294" s="19"/>
      <c r="L294" s="19">
        <v>9</v>
      </c>
      <c r="M294" s="19"/>
      <c r="N294" s="19"/>
      <c r="O294" s="192" t="s">
        <v>1147</v>
      </c>
      <c r="P294" s="126" t="s">
        <v>1043</v>
      </c>
      <c r="Q294" s="19" t="s">
        <v>1147</v>
      </c>
      <c r="R294" s="203"/>
      <c r="S294" s="19">
        <v>9</v>
      </c>
      <c r="T294" s="537"/>
      <c r="U294" s="537"/>
      <c r="V294" s="541" t="s">
        <v>1148</v>
      </c>
      <c r="W294" s="563" t="s">
        <v>1149</v>
      </c>
      <c r="X294" s="255">
        <v>6767150000</v>
      </c>
      <c r="Y294" s="255"/>
      <c r="Z294" s="255"/>
      <c r="AA294" s="255"/>
      <c r="AB294" s="255"/>
      <c r="AC294" s="255"/>
      <c r="AD294" s="19"/>
    </row>
    <row r="295" spans="1:30" s="97" customFormat="1" ht="138.75" hidden="1" customHeight="1" x14ac:dyDescent="0.2">
      <c r="A295" s="15" t="s">
        <v>1021</v>
      </c>
      <c r="B295" s="308" t="s">
        <v>1150</v>
      </c>
      <c r="C295" s="5" t="s">
        <v>47</v>
      </c>
      <c r="D295" s="17" t="s">
        <v>1151</v>
      </c>
      <c r="E295" s="17" t="s">
        <v>1003</v>
      </c>
      <c r="F295" s="17" t="s">
        <v>1152</v>
      </c>
      <c r="G295" s="254" t="s">
        <v>1153</v>
      </c>
      <c r="H295" s="19" t="s">
        <v>1154</v>
      </c>
      <c r="I295" s="19" t="s">
        <v>1155</v>
      </c>
      <c r="J295" s="19" t="s">
        <v>1156</v>
      </c>
      <c r="K295" s="19">
        <v>0</v>
      </c>
      <c r="L295" s="19">
        <v>5</v>
      </c>
      <c r="M295" s="19"/>
      <c r="N295" s="19"/>
      <c r="O295" s="19" t="s">
        <v>1156</v>
      </c>
      <c r="P295" s="126" t="s">
        <v>1043</v>
      </c>
      <c r="Q295" s="19" t="s">
        <v>1156</v>
      </c>
      <c r="R295" s="19">
        <v>0</v>
      </c>
      <c r="S295" s="19">
        <v>5</v>
      </c>
      <c r="T295" s="537"/>
      <c r="U295" s="537"/>
      <c r="V295" s="541" t="s">
        <v>1010</v>
      </c>
      <c r="W295" s="563" t="s">
        <v>1157</v>
      </c>
      <c r="X295" s="255">
        <v>263636364</v>
      </c>
      <c r="Y295" s="255"/>
      <c r="Z295" s="255"/>
      <c r="AA295" s="255"/>
      <c r="AB295" s="255"/>
      <c r="AC295" s="255"/>
      <c r="AD295" s="19"/>
    </row>
    <row r="296" spans="1:30" s="1" customFormat="1" ht="30" hidden="1" customHeight="1" x14ac:dyDescent="0.2">
      <c r="A296" s="15" t="s">
        <v>1021</v>
      </c>
      <c r="B296" s="72"/>
      <c r="C296" s="70"/>
      <c r="D296" s="70"/>
      <c r="E296" s="70"/>
      <c r="F296" s="70"/>
      <c r="G296" s="70"/>
      <c r="H296" s="70"/>
      <c r="I296" s="70"/>
      <c r="J296" s="70"/>
      <c r="K296" s="70"/>
      <c r="L296" s="70"/>
      <c r="M296" s="70"/>
      <c r="N296" s="70"/>
      <c r="O296" s="70"/>
      <c r="P296" s="70"/>
      <c r="Q296" s="70"/>
      <c r="R296" s="70"/>
      <c r="S296" s="70"/>
      <c r="T296" s="70"/>
      <c r="U296" s="70"/>
      <c r="V296" s="70"/>
      <c r="W296" s="325" t="s">
        <v>1020</v>
      </c>
      <c r="X296" s="328">
        <f>SUM(X280:X295)</f>
        <v>24445073698</v>
      </c>
      <c r="Y296" s="347"/>
      <c r="Z296" s="347"/>
      <c r="AA296" s="347"/>
      <c r="AB296" s="347"/>
      <c r="AC296" s="347"/>
      <c r="AD296" s="71"/>
    </row>
    <row r="297" spans="1:30" s="1" customFormat="1" ht="409.5" hidden="1" customHeight="1" thickBot="1" x14ac:dyDescent="0.25">
      <c r="A297" s="15" t="s">
        <v>1158</v>
      </c>
      <c r="B297" s="316" t="s">
        <v>1159</v>
      </c>
      <c r="C297" s="156" t="s">
        <v>1160</v>
      </c>
      <c r="D297" s="157" t="s">
        <v>1161</v>
      </c>
      <c r="E297" s="158" t="s">
        <v>1162</v>
      </c>
      <c r="F297" s="159" t="s">
        <v>1163</v>
      </c>
      <c r="G297" s="132">
        <v>2012630010306</v>
      </c>
      <c r="H297" s="86" t="s">
        <v>1164</v>
      </c>
      <c r="I297" s="543" t="s">
        <v>1165</v>
      </c>
      <c r="J297" s="543" t="s">
        <v>1166</v>
      </c>
      <c r="K297" s="543">
        <v>650</v>
      </c>
      <c r="L297" s="543">
        <v>750</v>
      </c>
      <c r="M297" s="543"/>
      <c r="N297" s="543"/>
      <c r="O297" s="543" t="s">
        <v>1167</v>
      </c>
      <c r="P297" s="77" t="s">
        <v>1168</v>
      </c>
      <c r="Q297" s="543" t="s">
        <v>1169</v>
      </c>
      <c r="R297" s="543">
        <v>0</v>
      </c>
      <c r="S297" s="78">
        <v>1</v>
      </c>
      <c r="T297" s="333"/>
      <c r="U297" s="333"/>
      <c r="V297" s="537" t="s">
        <v>1170</v>
      </c>
      <c r="W297" s="543" t="s">
        <v>1171</v>
      </c>
      <c r="X297" s="79">
        <f>4431112+ 800000</f>
        <v>5231112</v>
      </c>
      <c r="Y297" s="348"/>
      <c r="Z297" s="348"/>
      <c r="AA297" s="348"/>
      <c r="AB297" s="348"/>
      <c r="AC297" s="348"/>
      <c r="AD297" s="12" t="s">
        <v>1158</v>
      </c>
    </row>
    <row r="298" spans="1:30" s="1" customFormat="1" ht="408.75" hidden="1" customHeight="1" thickBot="1" x14ac:dyDescent="0.25">
      <c r="A298" s="15" t="s">
        <v>1158</v>
      </c>
      <c r="B298" s="316" t="s">
        <v>1159</v>
      </c>
      <c r="C298" s="156" t="s">
        <v>1160</v>
      </c>
      <c r="D298" s="157" t="s">
        <v>1161</v>
      </c>
      <c r="E298" s="158" t="s">
        <v>1162</v>
      </c>
      <c r="F298" s="160" t="s">
        <v>1163</v>
      </c>
      <c r="G298" s="133">
        <v>2012630010307</v>
      </c>
      <c r="H298" s="86" t="s">
        <v>1172</v>
      </c>
      <c r="I298" s="563" t="s">
        <v>1173</v>
      </c>
      <c r="J298" s="563" t="s">
        <v>1174</v>
      </c>
      <c r="K298" s="563">
        <v>1200</v>
      </c>
      <c r="L298" s="563">
        <v>750</v>
      </c>
      <c r="M298" s="23"/>
      <c r="N298" s="23"/>
      <c r="O298" s="108" t="s">
        <v>1175</v>
      </c>
      <c r="P298" s="77" t="s">
        <v>1168</v>
      </c>
      <c r="Q298" s="108" t="s">
        <v>1176</v>
      </c>
      <c r="R298" s="543">
        <v>0</v>
      </c>
      <c r="S298" s="78">
        <v>1</v>
      </c>
      <c r="T298" s="333"/>
      <c r="U298" s="333"/>
      <c r="V298" s="537" t="s">
        <v>1177</v>
      </c>
      <c r="W298" s="563" t="s">
        <v>1171</v>
      </c>
      <c r="X298" s="79">
        <v>314413334</v>
      </c>
      <c r="Y298" s="348"/>
      <c r="Z298" s="348"/>
      <c r="AA298" s="348"/>
      <c r="AB298" s="348"/>
      <c r="AC298" s="348"/>
      <c r="AD298" s="12" t="s">
        <v>1158</v>
      </c>
    </row>
    <row r="299" spans="1:30" s="1" customFormat="1" ht="408.75" hidden="1" customHeight="1" thickBot="1" x14ac:dyDescent="0.25">
      <c r="A299" s="15" t="s">
        <v>1158</v>
      </c>
      <c r="B299" s="316" t="s">
        <v>1159</v>
      </c>
      <c r="C299" s="156" t="s">
        <v>1160</v>
      </c>
      <c r="D299" s="157" t="s">
        <v>1161</v>
      </c>
      <c r="E299" s="158" t="s">
        <v>1162</v>
      </c>
      <c r="F299" s="159" t="s">
        <v>1178</v>
      </c>
      <c r="G299" s="133">
        <v>2012630010308</v>
      </c>
      <c r="H299" s="86" t="s">
        <v>1179</v>
      </c>
      <c r="I299" s="563" t="s">
        <v>1180</v>
      </c>
      <c r="J299" s="563" t="s">
        <v>1181</v>
      </c>
      <c r="K299" s="563">
        <v>1000</v>
      </c>
      <c r="L299" s="563">
        <v>400</v>
      </c>
      <c r="M299" s="23"/>
      <c r="N299" s="23"/>
      <c r="O299" s="257" t="s">
        <v>1182</v>
      </c>
      <c r="P299" s="77" t="s">
        <v>1168</v>
      </c>
      <c r="Q299" s="161" t="s">
        <v>1183</v>
      </c>
      <c r="R299" s="543">
        <v>0</v>
      </c>
      <c r="S299" s="78">
        <v>1</v>
      </c>
      <c r="T299" s="333"/>
      <c r="U299" s="333"/>
      <c r="V299" s="537" t="s">
        <v>1184</v>
      </c>
      <c r="W299" s="563" t="s">
        <v>1171</v>
      </c>
      <c r="X299" s="79">
        <v>48000000</v>
      </c>
      <c r="Y299" s="348"/>
      <c r="Z299" s="348"/>
      <c r="AA299" s="348"/>
      <c r="AB299" s="348"/>
      <c r="AC299" s="348"/>
      <c r="AD299" s="12" t="s">
        <v>1158</v>
      </c>
    </row>
    <row r="300" spans="1:30" s="1" customFormat="1" ht="370.5" hidden="1" thickBot="1" x14ac:dyDescent="0.25">
      <c r="A300" s="15" t="s">
        <v>1158</v>
      </c>
      <c r="B300" s="316" t="s">
        <v>1185</v>
      </c>
      <c r="C300" s="143" t="s">
        <v>1186</v>
      </c>
      <c r="D300" s="258" t="s">
        <v>1187</v>
      </c>
      <c r="E300" s="158" t="s">
        <v>1188</v>
      </c>
      <c r="F300" s="160" t="s">
        <v>1189</v>
      </c>
      <c r="G300" s="133">
        <v>2012630010280</v>
      </c>
      <c r="H300" s="86" t="s">
        <v>1190</v>
      </c>
      <c r="I300" s="86" t="s">
        <v>1191</v>
      </c>
      <c r="J300" s="563" t="s">
        <v>1192</v>
      </c>
      <c r="K300" s="563">
        <v>2300</v>
      </c>
      <c r="L300" s="563">
        <v>500</v>
      </c>
      <c r="M300" s="563"/>
      <c r="N300" s="563"/>
      <c r="O300" s="17" t="s">
        <v>1193</v>
      </c>
      <c r="P300" s="77" t="s">
        <v>1168</v>
      </c>
      <c r="Q300" s="17" t="s">
        <v>1194</v>
      </c>
      <c r="R300" s="543">
        <v>0</v>
      </c>
      <c r="S300" s="78">
        <v>1</v>
      </c>
      <c r="T300" s="333"/>
      <c r="U300" s="333"/>
      <c r="V300" s="537" t="s">
        <v>1195</v>
      </c>
      <c r="W300" s="563" t="s">
        <v>1196</v>
      </c>
      <c r="X300" s="79">
        <v>27781112</v>
      </c>
      <c r="Y300" s="348"/>
      <c r="Z300" s="348"/>
      <c r="AA300" s="348"/>
      <c r="AB300" s="348"/>
      <c r="AC300" s="348"/>
      <c r="AD300" s="12" t="s">
        <v>1158</v>
      </c>
    </row>
    <row r="301" spans="1:30" s="1" customFormat="1" ht="215.25" hidden="1" customHeight="1" thickBot="1" x14ac:dyDescent="0.25">
      <c r="A301" s="15" t="s">
        <v>1158</v>
      </c>
      <c r="B301" s="316" t="s">
        <v>1185</v>
      </c>
      <c r="C301" s="156" t="s">
        <v>1186</v>
      </c>
      <c r="D301" s="162" t="s">
        <v>1187</v>
      </c>
      <c r="E301" s="158" t="s">
        <v>1188</v>
      </c>
      <c r="F301" s="159" t="s">
        <v>1189</v>
      </c>
      <c r="G301" s="133">
        <v>2012630010281</v>
      </c>
      <c r="H301" s="86" t="s">
        <v>1197</v>
      </c>
      <c r="I301" s="7" t="s">
        <v>1198</v>
      </c>
      <c r="J301" s="7" t="s">
        <v>1199</v>
      </c>
      <c r="K301" s="80">
        <v>0</v>
      </c>
      <c r="L301" s="80">
        <v>0.1</v>
      </c>
      <c r="M301" s="80"/>
      <c r="N301" s="80"/>
      <c r="O301" s="7" t="s">
        <v>1200</v>
      </c>
      <c r="P301" s="77" t="s">
        <v>1168</v>
      </c>
      <c r="Q301" s="7" t="s">
        <v>1201</v>
      </c>
      <c r="R301" s="543">
        <v>0</v>
      </c>
      <c r="S301" s="78">
        <v>1</v>
      </c>
      <c r="T301" s="333"/>
      <c r="U301" s="333"/>
      <c r="V301" s="537" t="s">
        <v>1202</v>
      </c>
      <c r="W301" s="19" t="s">
        <v>1203</v>
      </c>
      <c r="X301" s="79">
        <v>5220000</v>
      </c>
      <c r="Y301" s="348"/>
      <c r="Z301" s="348"/>
      <c r="AA301" s="348"/>
      <c r="AB301" s="348"/>
      <c r="AC301" s="348"/>
      <c r="AD301" s="12" t="s">
        <v>1158</v>
      </c>
    </row>
    <row r="302" spans="1:30" s="1" customFormat="1" ht="150.75" hidden="1" customHeight="1" thickBot="1" x14ac:dyDescent="0.25">
      <c r="A302" s="15" t="s">
        <v>1158</v>
      </c>
      <c r="B302" s="316" t="s">
        <v>1204</v>
      </c>
      <c r="C302" s="156" t="s">
        <v>1205</v>
      </c>
      <c r="D302" s="159" t="s">
        <v>1206</v>
      </c>
      <c r="E302" s="158" t="s">
        <v>1207</v>
      </c>
      <c r="F302" s="163" t="s">
        <v>1208</v>
      </c>
      <c r="G302" s="133">
        <v>2012630010278</v>
      </c>
      <c r="H302" s="142" t="s">
        <v>1209</v>
      </c>
      <c r="I302" s="68" t="s">
        <v>1210</v>
      </c>
      <c r="J302" s="68" t="s">
        <v>1211</v>
      </c>
      <c r="K302" s="68">
        <v>207</v>
      </c>
      <c r="L302" s="68">
        <v>80</v>
      </c>
      <c r="M302" s="68"/>
      <c r="N302" s="68"/>
      <c r="O302" s="69" t="s">
        <v>1212</v>
      </c>
      <c r="P302" s="77" t="s">
        <v>1168</v>
      </c>
      <c r="Q302" s="68" t="s">
        <v>1213</v>
      </c>
      <c r="R302" s="543">
        <v>0</v>
      </c>
      <c r="S302" s="78">
        <v>1</v>
      </c>
      <c r="T302" s="333"/>
      <c r="U302" s="333"/>
      <c r="V302" s="537" t="s">
        <v>1214</v>
      </c>
      <c r="W302" s="537" t="s">
        <v>1203</v>
      </c>
      <c r="X302" s="79">
        <v>127765018</v>
      </c>
      <c r="Y302" s="348"/>
      <c r="Z302" s="348"/>
      <c r="AA302" s="348"/>
      <c r="AB302" s="348"/>
      <c r="AC302" s="348"/>
      <c r="AD302" s="12" t="s">
        <v>1158</v>
      </c>
    </row>
    <row r="303" spans="1:30" s="1" customFormat="1" ht="113.25" hidden="1" customHeight="1" thickBot="1" x14ac:dyDescent="0.25">
      <c r="A303" s="15" t="s">
        <v>1158</v>
      </c>
      <c r="B303" s="316" t="s">
        <v>1204</v>
      </c>
      <c r="C303" s="156" t="s">
        <v>1205</v>
      </c>
      <c r="D303" s="159" t="s">
        <v>1215</v>
      </c>
      <c r="E303" s="158" t="s">
        <v>1207</v>
      </c>
      <c r="F303" s="163" t="s">
        <v>1216</v>
      </c>
      <c r="G303" s="133">
        <v>2012630010383</v>
      </c>
      <c r="H303" s="86" t="s">
        <v>1217</v>
      </c>
      <c r="I303" s="68" t="s">
        <v>1218</v>
      </c>
      <c r="J303" s="68" t="s">
        <v>1219</v>
      </c>
      <c r="K303" s="68">
        <v>0</v>
      </c>
      <c r="L303" s="68">
        <v>50</v>
      </c>
      <c r="M303" s="68"/>
      <c r="N303" s="68"/>
      <c r="O303" s="69" t="s">
        <v>1220</v>
      </c>
      <c r="P303" s="77" t="s">
        <v>1168</v>
      </c>
      <c r="Q303" s="69" t="s">
        <v>1221</v>
      </c>
      <c r="R303" s="543">
        <v>0</v>
      </c>
      <c r="S303" s="78">
        <v>1</v>
      </c>
      <c r="T303" s="333"/>
      <c r="U303" s="333"/>
      <c r="V303" s="537" t="s">
        <v>1222</v>
      </c>
      <c r="W303" s="537" t="s">
        <v>1203</v>
      </c>
      <c r="X303" s="79">
        <v>10000000</v>
      </c>
      <c r="Y303" s="348"/>
      <c r="Z303" s="348"/>
      <c r="AA303" s="348"/>
      <c r="AB303" s="348"/>
      <c r="AC303" s="348"/>
      <c r="AD303" s="12" t="s">
        <v>1158</v>
      </c>
    </row>
    <row r="304" spans="1:30" s="1" customFormat="1" ht="138" hidden="1" customHeight="1" thickBot="1" x14ac:dyDescent="0.25">
      <c r="A304" s="15" t="s">
        <v>1158</v>
      </c>
      <c r="B304" s="316" t="s">
        <v>1204</v>
      </c>
      <c r="C304" s="156" t="s">
        <v>1205</v>
      </c>
      <c r="D304" s="159" t="s">
        <v>1215</v>
      </c>
      <c r="E304" s="158" t="s">
        <v>1207</v>
      </c>
      <c r="F304" s="163" t="s">
        <v>1223</v>
      </c>
      <c r="G304" s="133">
        <v>2012630010309</v>
      </c>
      <c r="H304" s="158" t="s">
        <v>1224</v>
      </c>
      <c r="I304" s="68" t="s">
        <v>1225</v>
      </c>
      <c r="J304" s="68" t="s">
        <v>1226</v>
      </c>
      <c r="K304" s="68">
        <v>0</v>
      </c>
      <c r="L304" s="68">
        <v>1</v>
      </c>
      <c r="M304" s="68"/>
      <c r="N304" s="68"/>
      <c r="O304" s="69" t="s">
        <v>1227</v>
      </c>
      <c r="P304" s="77" t="s">
        <v>1168</v>
      </c>
      <c r="Q304" s="69" t="s">
        <v>1228</v>
      </c>
      <c r="R304" s="543">
        <v>0</v>
      </c>
      <c r="S304" s="78">
        <v>1</v>
      </c>
      <c r="T304" s="333"/>
      <c r="U304" s="333"/>
      <c r="V304" s="537" t="s">
        <v>1229</v>
      </c>
      <c r="W304" s="537" t="s">
        <v>1203</v>
      </c>
      <c r="X304" s="79">
        <v>9000000</v>
      </c>
      <c r="Y304" s="348"/>
      <c r="Z304" s="348"/>
      <c r="AA304" s="348"/>
      <c r="AB304" s="348"/>
      <c r="AC304" s="348"/>
      <c r="AD304" s="12" t="s">
        <v>1158</v>
      </c>
    </row>
    <row r="305" spans="1:30" s="1" customFormat="1" ht="399" hidden="1" customHeight="1" thickBot="1" x14ac:dyDescent="0.25">
      <c r="A305" s="15" t="s">
        <v>1158</v>
      </c>
      <c r="B305" s="316" t="s">
        <v>1204</v>
      </c>
      <c r="C305" s="156" t="s">
        <v>1205</v>
      </c>
      <c r="D305" s="7" t="s">
        <v>1230</v>
      </c>
      <c r="E305" s="158" t="s">
        <v>1231</v>
      </c>
      <c r="F305" s="163" t="s">
        <v>1232</v>
      </c>
      <c r="G305" s="133">
        <v>2012630010303</v>
      </c>
      <c r="H305" s="86" t="s">
        <v>1233</v>
      </c>
      <c r="I305" s="68" t="s">
        <v>1234</v>
      </c>
      <c r="J305" s="68" t="s">
        <v>1235</v>
      </c>
      <c r="K305" s="68">
        <v>4000</v>
      </c>
      <c r="L305" s="68">
        <v>500</v>
      </c>
      <c r="M305" s="68"/>
      <c r="N305" s="68"/>
      <c r="O305" s="68" t="s">
        <v>1236</v>
      </c>
      <c r="P305" s="77" t="s">
        <v>1168</v>
      </c>
      <c r="Q305" s="68" t="s">
        <v>1237</v>
      </c>
      <c r="R305" s="543">
        <v>0</v>
      </c>
      <c r="S305" s="78">
        <v>1</v>
      </c>
      <c r="T305" s="333"/>
      <c r="U305" s="333"/>
      <c r="V305" s="537" t="s">
        <v>1238</v>
      </c>
      <c r="W305" s="537" t="s">
        <v>1196</v>
      </c>
      <c r="X305" s="79">
        <v>37542224</v>
      </c>
      <c r="Y305" s="348"/>
      <c r="Z305" s="348"/>
      <c r="AA305" s="348"/>
      <c r="AB305" s="348"/>
      <c r="AC305" s="348"/>
      <c r="AD305" s="12" t="s">
        <v>1158</v>
      </c>
    </row>
    <row r="306" spans="1:30" s="1" customFormat="1" ht="201.75" hidden="1" customHeight="1" thickBot="1" x14ac:dyDescent="0.25">
      <c r="A306" s="15" t="s">
        <v>1158</v>
      </c>
      <c r="B306" s="316" t="s">
        <v>1204</v>
      </c>
      <c r="C306" s="156" t="s">
        <v>1205</v>
      </c>
      <c r="D306" s="7" t="s">
        <v>1230</v>
      </c>
      <c r="E306" s="158" t="s">
        <v>1231</v>
      </c>
      <c r="F306" s="160" t="s">
        <v>1239</v>
      </c>
      <c r="G306" s="133">
        <v>2012630010384</v>
      </c>
      <c r="H306" s="158" t="s">
        <v>1240</v>
      </c>
      <c r="I306" s="86" t="s">
        <v>1241</v>
      </c>
      <c r="J306" s="68" t="s">
        <v>1242</v>
      </c>
      <c r="K306" s="81">
        <v>1</v>
      </c>
      <c r="L306" s="81">
        <v>1</v>
      </c>
      <c r="M306" s="81"/>
      <c r="N306" s="81"/>
      <c r="O306" s="69" t="s">
        <v>1243</v>
      </c>
      <c r="P306" s="77" t="s">
        <v>1168</v>
      </c>
      <c r="Q306" s="69" t="s">
        <v>1244</v>
      </c>
      <c r="R306" s="543">
        <v>0</v>
      </c>
      <c r="S306" s="78">
        <v>1</v>
      </c>
      <c r="T306" s="333"/>
      <c r="U306" s="333"/>
      <c r="V306" s="537" t="s">
        <v>1245</v>
      </c>
      <c r="W306" s="537" t="s">
        <v>1203</v>
      </c>
      <c r="X306" s="79">
        <v>125000000</v>
      </c>
      <c r="Y306" s="348"/>
      <c r="Z306" s="348"/>
      <c r="AA306" s="348"/>
      <c r="AB306" s="348"/>
      <c r="AC306" s="348"/>
      <c r="AD306" s="12" t="s">
        <v>1158</v>
      </c>
    </row>
    <row r="307" spans="1:30" s="1" customFormat="1" ht="371.25" hidden="1" customHeight="1" thickBot="1" x14ac:dyDescent="0.25">
      <c r="A307" s="15" t="s">
        <v>1158</v>
      </c>
      <c r="B307" s="316" t="s">
        <v>1204</v>
      </c>
      <c r="C307" s="156" t="s">
        <v>1205</v>
      </c>
      <c r="D307" s="7" t="s">
        <v>1230</v>
      </c>
      <c r="E307" s="158" t="s">
        <v>1231</v>
      </c>
      <c r="F307" s="160" t="s">
        <v>1246</v>
      </c>
      <c r="G307" s="133">
        <v>2012630010385</v>
      </c>
      <c r="H307" s="158" t="s">
        <v>1247</v>
      </c>
      <c r="I307" s="68" t="s">
        <v>1248</v>
      </c>
      <c r="J307" s="68" t="s">
        <v>1249</v>
      </c>
      <c r="K307" s="68">
        <v>0</v>
      </c>
      <c r="L307" s="68">
        <v>1</v>
      </c>
      <c r="M307" s="68"/>
      <c r="N307" s="68"/>
      <c r="O307" s="68" t="s">
        <v>1250</v>
      </c>
      <c r="P307" s="77" t="s">
        <v>1168</v>
      </c>
      <c r="Q307" s="68" t="s">
        <v>1251</v>
      </c>
      <c r="R307" s="543">
        <v>0</v>
      </c>
      <c r="S307" s="78">
        <v>1</v>
      </c>
      <c r="T307" s="333"/>
      <c r="U307" s="333"/>
      <c r="V307" s="537" t="s">
        <v>1252</v>
      </c>
      <c r="W307" s="537" t="s">
        <v>1196</v>
      </c>
      <c r="X307" s="79">
        <v>7591112</v>
      </c>
      <c r="Y307" s="348"/>
      <c r="Z307" s="348"/>
      <c r="AA307" s="348"/>
      <c r="AB307" s="348"/>
      <c r="AC307" s="348"/>
      <c r="AD307" s="12" t="s">
        <v>1158</v>
      </c>
    </row>
    <row r="308" spans="1:30" s="1" customFormat="1" ht="267" hidden="1" customHeight="1" thickBot="1" x14ac:dyDescent="0.25">
      <c r="A308" s="15" t="s">
        <v>1158</v>
      </c>
      <c r="B308" s="316" t="s">
        <v>1204</v>
      </c>
      <c r="C308" s="156" t="s">
        <v>1205</v>
      </c>
      <c r="D308" s="159" t="s">
        <v>1253</v>
      </c>
      <c r="E308" s="158" t="s">
        <v>1254</v>
      </c>
      <c r="F308" s="164" t="s">
        <v>1255</v>
      </c>
      <c r="G308" s="133">
        <v>2012630010282</v>
      </c>
      <c r="H308" s="158" t="s">
        <v>1256</v>
      </c>
      <c r="I308" s="68" t="s">
        <v>1257</v>
      </c>
      <c r="J308" s="68" t="s">
        <v>1258</v>
      </c>
      <c r="K308" s="68">
        <v>0</v>
      </c>
      <c r="L308" s="68">
        <v>1</v>
      </c>
      <c r="M308" s="68"/>
      <c r="N308" s="68"/>
      <c r="O308" s="69" t="s">
        <v>1259</v>
      </c>
      <c r="P308" s="77" t="s">
        <v>1168</v>
      </c>
      <c r="Q308" s="69" t="s">
        <v>1260</v>
      </c>
      <c r="R308" s="543">
        <v>0</v>
      </c>
      <c r="S308" s="78">
        <v>1</v>
      </c>
      <c r="T308" s="333"/>
      <c r="U308" s="333"/>
      <c r="V308" s="537" t="s">
        <v>1261</v>
      </c>
      <c r="W308" s="537" t="s">
        <v>1196</v>
      </c>
      <c r="X308" s="79">
        <v>36000000</v>
      </c>
      <c r="Y308" s="348"/>
      <c r="Z308" s="348"/>
      <c r="AA308" s="348"/>
      <c r="AB308" s="348"/>
      <c r="AC308" s="348"/>
      <c r="AD308" s="12" t="s">
        <v>1158</v>
      </c>
    </row>
    <row r="309" spans="1:30" s="1" customFormat="1" ht="408" hidden="1" customHeight="1" thickBot="1" x14ac:dyDescent="0.25">
      <c r="A309" s="15" t="s">
        <v>1158</v>
      </c>
      <c r="B309" s="316" t="s">
        <v>1204</v>
      </c>
      <c r="C309" s="156" t="s">
        <v>1205</v>
      </c>
      <c r="D309" s="159" t="s">
        <v>1262</v>
      </c>
      <c r="E309" s="158" t="s">
        <v>1263</v>
      </c>
      <c r="F309" s="164" t="s">
        <v>1255</v>
      </c>
      <c r="G309" s="133">
        <v>2012630010279</v>
      </c>
      <c r="H309" s="563" t="s">
        <v>1264</v>
      </c>
      <c r="I309" s="68" t="s">
        <v>1265</v>
      </c>
      <c r="J309" s="68" t="s">
        <v>1266</v>
      </c>
      <c r="K309" s="81">
        <v>1</v>
      </c>
      <c r="L309" s="81">
        <v>1</v>
      </c>
      <c r="M309" s="81"/>
      <c r="N309" s="81"/>
      <c r="O309" s="68" t="s">
        <v>1267</v>
      </c>
      <c r="P309" s="77" t="s">
        <v>1168</v>
      </c>
      <c r="Q309" s="68" t="s">
        <v>1268</v>
      </c>
      <c r="R309" s="543">
        <v>0</v>
      </c>
      <c r="S309" s="78">
        <v>1</v>
      </c>
      <c r="T309" s="333"/>
      <c r="U309" s="333"/>
      <c r="V309" s="537" t="s">
        <v>1269</v>
      </c>
      <c r="W309" s="537" t="s">
        <v>1203</v>
      </c>
      <c r="X309" s="79">
        <v>32672660</v>
      </c>
      <c r="Y309" s="348"/>
      <c r="Z309" s="348"/>
      <c r="AA309" s="348"/>
      <c r="AB309" s="348"/>
      <c r="AC309" s="348"/>
      <c r="AD309" s="12" t="s">
        <v>1158</v>
      </c>
    </row>
    <row r="310" spans="1:30" s="1" customFormat="1" ht="387" hidden="1" customHeight="1" thickBot="1" x14ac:dyDescent="0.25">
      <c r="A310" s="15" t="s">
        <v>1158</v>
      </c>
      <c r="B310" s="316" t="s">
        <v>1204</v>
      </c>
      <c r="C310" s="156" t="s">
        <v>1205</v>
      </c>
      <c r="D310" s="165" t="s">
        <v>1270</v>
      </c>
      <c r="E310" s="158" t="s">
        <v>1271</v>
      </c>
      <c r="F310" s="166" t="s">
        <v>1272</v>
      </c>
      <c r="G310" s="133">
        <v>2012630010304</v>
      </c>
      <c r="H310" s="86" t="s">
        <v>1273</v>
      </c>
      <c r="I310" s="68" t="s">
        <v>1274</v>
      </c>
      <c r="J310" s="68" t="s">
        <v>1275</v>
      </c>
      <c r="K310" s="68">
        <v>2000</v>
      </c>
      <c r="L310" s="68">
        <v>400</v>
      </c>
      <c r="M310" s="68"/>
      <c r="N310" s="68"/>
      <c r="O310" s="68" t="s">
        <v>1276</v>
      </c>
      <c r="P310" s="77" t="s">
        <v>1168</v>
      </c>
      <c r="Q310" s="68" t="s">
        <v>1277</v>
      </c>
      <c r="R310" s="543">
        <v>0</v>
      </c>
      <c r="S310" s="78">
        <v>1</v>
      </c>
      <c r="T310" s="333"/>
      <c r="U310" s="333"/>
      <c r="V310" s="537" t="s">
        <v>1278</v>
      </c>
      <c r="W310" s="537" t="s">
        <v>1279</v>
      </c>
      <c r="X310" s="79">
        <v>21849634</v>
      </c>
      <c r="Y310" s="348"/>
      <c r="Z310" s="348"/>
      <c r="AA310" s="348"/>
      <c r="AB310" s="348"/>
      <c r="AC310" s="348"/>
      <c r="AD310" s="12" t="s">
        <v>1158</v>
      </c>
    </row>
    <row r="311" spans="1:30" s="1" customFormat="1" ht="375" hidden="1" customHeight="1" thickBot="1" x14ac:dyDescent="0.25">
      <c r="A311" s="15" t="s">
        <v>1158</v>
      </c>
      <c r="B311" s="316" t="s">
        <v>1204</v>
      </c>
      <c r="C311" s="156" t="s">
        <v>1205</v>
      </c>
      <c r="D311" s="165" t="s">
        <v>1270</v>
      </c>
      <c r="E311" s="158" t="s">
        <v>1271</v>
      </c>
      <c r="F311" s="166" t="s">
        <v>1280</v>
      </c>
      <c r="G311" s="133">
        <v>2012630010386</v>
      </c>
      <c r="H311" s="86" t="s">
        <v>1281</v>
      </c>
      <c r="I311" s="68" t="s">
        <v>1282</v>
      </c>
      <c r="J311" s="68" t="s">
        <v>1199</v>
      </c>
      <c r="K311" s="68">
        <v>0</v>
      </c>
      <c r="L311" s="81">
        <v>0.1</v>
      </c>
      <c r="M311" s="81"/>
      <c r="N311" s="81"/>
      <c r="O311" s="68" t="s">
        <v>1283</v>
      </c>
      <c r="P311" s="77" t="s">
        <v>1168</v>
      </c>
      <c r="Q311" s="68" t="s">
        <v>1284</v>
      </c>
      <c r="R311" s="543">
        <v>0</v>
      </c>
      <c r="S311" s="78">
        <v>1</v>
      </c>
      <c r="T311" s="333"/>
      <c r="U311" s="333"/>
      <c r="V311" s="537" t="s">
        <v>1285</v>
      </c>
      <c r="W311" s="68" t="s">
        <v>1286</v>
      </c>
      <c r="X311" s="79">
        <v>20194612</v>
      </c>
      <c r="Y311" s="348"/>
      <c r="Z311" s="348"/>
      <c r="AA311" s="348"/>
      <c r="AB311" s="348"/>
      <c r="AC311" s="348"/>
      <c r="AD311" s="12" t="s">
        <v>1158</v>
      </c>
    </row>
    <row r="312" spans="1:30" s="1" customFormat="1" ht="408.75" hidden="1" customHeight="1" thickBot="1" x14ac:dyDescent="0.25">
      <c r="A312" s="15" t="s">
        <v>1158</v>
      </c>
      <c r="B312" s="316" t="s">
        <v>1204</v>
      </c>
      <c r="C312" s="156" t="s">
        <v>1205</v>
      </c>
      <c r="D312" s="167" t="s">
        <v>1287</v>
      </c>
      <c r="E312" s="158" t="s">
        <v>1288</v>
      </c>
      <c r="F312" s="166" t="s">
        <v>1289</v>
      </c>
      <c r="G312" s="133">
        <v>2012630010387</v>
      </c>
      <c r="H312" s="86" t="s">
        <v>1290</v>
      </c>
      <c r="I312" s="68" t="s">
        <v>1291</v>
      </c>
      <c r="J312" s="68" t="s">
        <v>1292</v>
      </c>
      <c r="K312" s="81">
        <v>0.11</v>
      </c>
      <c r="L312" s="81">
        <v>0.05</v>
      </c>
      <c r="M312" s="81"/>
      <c r="N312" s="81"/>
      <c r="O312" s="68" t="s">
        <v>1293</v>
      </c>
      <c r="P312" s="77" t="s">
        <v>1168</v>
      </c>
      <c r="Q312" s="68" t="s">
        <v>1294</v>
      </c>
      <c r="R312" s="543">
        <v>0</v>
      </c>
      <c r="S312" s="78">
        <v>1</v>
      </c>
      <c r="T312" s="333"/>
      <c r="U312" s="333"/>
      <c r="V312" s="537" t="s">
        <v>1295</v>
      </c>
      <c r="W312" s="68" t="s">
        <v>1279</v>
      </c>
      <c r="X312" s="79">
        <v>46366334</v>
      </c>
      <c r="Y312" s="348"/>
      <c r="Z312" s="348"/>
      <c r="AA312" s="348"/>
      <c r="AB312" s="348"/>
      <c r="AC312" s="348"/>
      <c r="AD312" s="12" t="s">
        <v>1158</v>
      </c>
    </row>
    <row r="313" spans="1:30" s="1" customFormat="1" ht="408.75" hidden="1" customHeight="1" thickBot="1" x14ac:dyDescent="0.25">
      <c r="A313" s="15" t="s">
        <v>1158</v>
      </c>
      <c r="B313" s="316" t="s">
        <v>1204</v>
      </c>
      <c r="C313" s="168" t="s">
        <v>1205</v>
      </c>
      <c r="D313" s="33" t="s">
        <v>1296</v>
      </c>
      <c r="E313" s="158" t="s">
        <v>1297</v>
      </c>
      <c r="F313" s="159" t="s">
        <v>1298</v>
      </c>
      <c r="G313" s="133">
        <v>2012630010277</v>
      </c>
      <c r="H313" s="169" t="s">
        <v>1299</v>
      </c>
      <c r="I313" s="68" t="s">
        <v>1300</v>
      </c>
      <c r="J313" s="68" t="s">
        <v>1301</v>
      </c>
      <c r="K313" s="68">
        <v>5600</v>
      </c>
      <c r="L313" s="68">
        <v>2000</v>
      </c>
      <c r="M313" s="68"/>
      <c r="N313" s="68"/>
      <c r="O313" s="68" t="s">
        <v>1302</v>
      </c>
      <c r="P313" s="77" t="s">
        <v>1168</v>
      </c>
      <c r="Q313" s="68" t="s">
        <v>1303</v>
      </c>
      <c r="R313" s="543">
        <v>0</v>
      </c>
      <c r="S313" s="78">
        <v>1</v>
      </c>
      <c r="T313" s="333"/>
      <c r="U313" s="333"/>
      <c r="V313" s="537" t="s">
        <v>1304</v>
      </c>
      <c r="W313" s="68" t="s">
        <v>1286</v>
      </c>
      <c r="X313" s="79">
        <v>28132862</v>
      </c>
      <c r="Y313" s="348"/>
      <c r="Z313" s="348"/>
      <c r="AA313" s="348"/>
      <c r="AB313" s="348"/>
      <c r="AC313" s="348"/>
      <c r="AD313" s="12" t="s">
        <v>1158</v>
      </c>
    </row>
    <row r="314" spans="1:30" s="1" customFormat="1" ht="222" hidden="1" customHeight="1" thickBot="1" x14ac:dyDescent="0.25">
      <c r="A314" s="15" t="s">
        <v>1158</v>
      </c>
      <c r="B314" s="316" t="s">
        <v>1204</v>
      </c>
      <c r="C314" s="168" t="s">
        <v>1205</v>
      </c>
      <c r="D314" s="33" t="s">
        <v>1296</v>
      </c>
      <c r="E314" s="158" t="s">
        <v>1297</v>
      </c>
      <c r="F314" s="159" t="s">
        <v>1305</v>
      </c>
      <c r="G314" s="133">
        <v>2012630010225</v>
      </c>
      <c r="H314" s="142" t="s">
        <v>1306</v>
      </c>
      <c r="I314" s="68" t="s">
        <v>1307</v>
      </c>
      <c r="J314" s="68" t="s">
        <v>1308</v>
      </c>
      <c r="K314" s="68">
        <v>6</v>
      </c>
      <c r="L314" s="68">
        <v>7</v>
      </c>
      <c r="M314" s="68"/>
      <c r="N314" s="68"/>
      <c r="O314" s="68" t="s">
        <v>1309</v>
      </c>
      <c r="P314" s="77" t="s">
        <v>1168</v>
      </c>
      <c r="Q314" s="68" t="s">
        <v>1310</v>
      </c>
      <c r="R314" s="543">
        <v>0</v>
      </c>
      <c r="S314" s="78">
        <v>1</v>
      </c>
      <c r="T314" s="333"/>
      <c r="U314" s="333"/>
      <c r="V314" s="537" t="s">
        <v>1311</v>
      </c>
      <c r="W314" s="537" t="s">
        <v>1312</v>
      </c>
      <c r="X314" s="79">
        <v>1576177982</v>
      </c>
      <c r="Y314" s="348"/>
      <c r="Z314" s="348"/>
      <c r="AA314" s="348"/>
      <c r="AB314" s="348"/>
      <c r="AC314" s="348"/>
      <c r="AD314" s="12" t="s">
        <v>1158</v>
      </c>
    </row>
    <row r="315" spans="1:30" s="1" customFormat="1" ht="277.5" hidden="1" customHeight="1" thickBot="1" x14ac:dyDescent="0.25">
      <c r="A315" s="15" t="s">
        <v>1158</v>
      </c>
      <c r="B315" s="316" t="s">
        <v>1204</v>
      </c>
      <c r="C315" s="156" t="s">
        <v>1205</v>
      </c>
      <c r="D315" s="159" t="s">
        <v>1313</v>
      </c>
      <c r="E315" s="158" t="s">
        <v>1314</v>
      </c>
      <c r="F315" s="163" t="s">
        <v>1315</v>
      </c>
      <c r="G315" s="133">
        <v>2012630010305</v>
      </c>
      <c r="H315" s="169" t="s">
        <v>1316</v>
      </c>
      <c r="I315" s="68" t="s">
        <v>1317</v>
      </c>
      <c r="J315" s="68" t="s">
        <v>1318</v>
      </c>
      <c r="K315" s="68">
        <v>0</v>
      </c>
      <c r="L315" s="68">
        <v>1</v>
      </c>
      <c r="M315" s="68"/>
      <c r="N315" s="68"/>
      <c r="O315" s="69" t="s">
        <v>1319</v>
      </c>
      <c r="P315" s="77" t="s">
        <v>1168</v>
      </c>
      <c r="Q315" s="69" t="s">
        <v>1320</v>
      </c>
      <c r="R315" s="543">
        <v>0</v>
      </c>
      <c r="S315" s="78">
        <v>1</v>
      </c>
      <c r="T315" s="333"/>
      <c r="U315" s="333"/>
      <c r="V315" s="537" t="s">
        <v>1321</v>
      </c>
      <c r="W315" s="537" t="s">
        <v>1322</v>
      </c>
      <c r="X315" s="79">
        <v>114132976</v>
      </c>
      <c r="Y315" s="348"/>
      <c r="Z315" s="348"/>
      <c r="AA315" s="348"/>
      <c r="AB315" s="348"/>
      <c r="AC315" s="348"/>
      <c r="AD315" s="12" t="s">
        <v>1158</v>
      </c>
    </row>
    <row r="316" spans="1:30" s="1" customFormat="1" ht="230.25" hidden="1" customHeight="1" thickBot="1" x14ac:dyDescent="0.25">
      <c r="A316" s="15" t="s">
        <v>1158</v>
      </c>
      <c r="B316" s="316" t="s">
        <v>1323</v>
      </c>
      <c r="C316" s="168" t="s">
        <v>47</v>
      </c>
      <c r="D316" s="33" t="s">
        <v>1324</v>
      </c>
      <c r="E316" s="158" t="s">
        <v>1325</v>
      </c>
      <c r="F316" s="163" t="s">
        <v>1326</v>
      </c>
      <c r="G316" s="133">
        <v>2012630010388</v>
      </c>
      <c r="H316" s="563" t="s">
        <v>1327</v>
      </c>
      <c r="I316" s="68" t="s">
        <v>1328</v>
      </c>
      <c r="J316" s="68" t="s">
        <v>1329</v>
      </c>
      <c r="K316" s="68">
        <v>0</v>
      </c>
      <c r="L316" s="68">
        <v>1</v>
      </c>
      <c r="M316" s="68"/>
      <c r="N316" s="68"/>
      <c r="O316" s="68" t="s">
        <v>1330</v>
      </c>
      <c r="P316" s="77" t="s">
        <v>1168</v>
      </c>
      <c r="Q316" s="68" t="s">
        <v>1331</v>
      </c>
      <c r="R316" s="543">
        <v>0</v>
      </c>
      <c r="S316" s="78">
        <v>1</v>
      </c>
      <c r="T316" s="333"/>
      <c r="U316" s="333"/>
      <c r="V316" s="537" t="s">
        <v>1332</v>
      </c>
      <c r="W316" s="68" t="s">
        <v>1322</v>
      </c>
      <c r="X316" s="79">
        <v>86760446</v>
      </c>
      <c r="Y316" s="348"/>
      <c r="Z316" s="348"/>
      <c r="AA316" s="348"/>
      <c r="AB316" s="348"/>
      <c r="AC316" s="348"/>
      <c r="AD316" s="12" t="s">
        <v>1158</v>
      </c>
    </row>
    <row r="317" spans="1:30" s="1" customFormat="1" ht="196.5" hidden="1" customHeight="1" thickBot="1" x14ac:dyDescent="0.25">
      <c r="A317" s="15" t="s">
        <v>1158</v>
      </c>
      <c r="B317" s="316" t="s">
        <v>1323</v>
      </c>
      <c r="C317" s="156" t="s">
        <v>47</v>
      </c>
      <c r="D317" s="33" t="s">
        <v>1324</v>
      </c>
      <c r="E317" s="158" t="s">
        <v>1325</v>
      </c>
      <c r="F317" s="163" t="s">
        <v>1333</v>
      </c>
      <c r="G317" s="133">
        <v>2012630010302</v>
      </c>
      <c r="H317" s="563" t="s">
        <v>1334</v>
      </c>
      <c r="I317" s="68" t="s">
        <v>1335</v>
      </c>
      <c r="J317" s="68" t="s">
        <v>1336</v>
      </c>
      <c r="K317" s="68">
        <v>79</v>
      </c>
      <c r="L317" s="68">
        <v>79</v>
      </c>
      <c r="M317" s="68"/>
      <c r="N317" s="68"/>
      <c r="O317" s="68" t="s">
        <v>1337</v>
      </c>
      <c r="P317" s="77" t="s">
        <v>1168</v>
      </c>
      <c r="Q317" s="68" t="s">
        <v>1338</v>
      </c>
      <c r="R317" s="543">
        <v>0</v>
      </c>
      <c r="S317" s="78">
        <v>1</v>
      </c>
      <c r="T317" s="333"/>
      <c r="U317" s="333"/>
      <c r="V317" s="537" t="s">
        <v>1339</v>
      </c>
      <c r="W317" s="68" t="s">
        <v>1196</v>
      </c>
      <c r="X317" s="79">
        <v>48385334</v>
      </c>
      <c r="Y317" s="348"/>
      <c r="Z317" s="348"/>
      <c r="AA317" s="348"/>
      <c r="AB317" s="348"/>
      <c r="AC317" s="348"/>
      <c r="AD317" s="12" t="s">
        <v>1158</v>
      </c>
    </row>
    <row r="318" spans="1:30" s="1" customFormat="1" ht="207.75" hidden="1" customHeight="1" thickBot="1" x14ac:dyDescent="0.25">
      <c r="A318" s="15" t="s">
        <v>1158</v>
      </c>
      <c r="B318" s="316" t="s">
        <v>1323</v>
      </c>
      <c r="C318" s="156" t="s">
        <v>47</v>
      </c>
      <c r="D318" s="33" t="s">
        <v>1324</v>
      </c>
      <c r="E318" s="158" t="s">
        <v>1325</v>
      </c>
      <c r="F318" s="163" t="s">
        <v>1340</v>
      </c>
      <c r="G318" s="133">
        <v>2012630010293</v>
      </c>
      <c r="H318" s="158" t="s">
        <v>1341</v>
      </c>
      <c r="I318" s="68" t="s">
        <v>1342</v>
      </c>
      <c r="J318" s="68" t="s">
        <v>1199</v>
      </c>
      <c r="K318" s="81">
        <v>0.4</v>
      </c>
      <c r="L318" s="81">
        <v>0.2</v>
      </c>
      <c r="M318" s="81"/>
      <c r="N318" s="81"/>
      <c r="O318" s="68" t="s">
        <v>1343</v>
      </c>
      <c r="P318" s="77" t="s">
        <v>1168</v>
      </c>
      <c r="Q318" s="68" t="s">
        <v>1344</v>
      </c>
      <c r="R318" s="543">
        <v>0</v>
      </c>
      <c r="S318" s="78">
        <v>1</v>
      </c>
      <c r="T318" s="333"/>
      <c r="U318" s="333"/>
      <c r="V318" s="537" t="s">
        <v>1345</v>
      </c>
      <c r="W318" s="68" t="s">
        <v>1322</v>
      </c>
      <c r="X318" s="79">
        <v>66694438</v>
      </c>
      <c r="Y318" s="348"/>
      <c r="Z318" s="348"/>
      <c r="AA318" s="348"/>
      <c r="AB318" s="348"/>
      <c r="AC318" s="348"/>
      <c r="AD318" s="12" t="s">
        <v>1158</v>
      </c>
    </row>
    <row r="319" spans="1:30" s="1" customFormat="1" ht="288.75" hidden="1" customHeight="1" thickBot="1" x14ac:dyDescent="0.25">
      <c r="A319" s="15" t="s">
        <v>1158</v>
      </c>
      <c r="B319" s="316" t="s">
        <v>1323</v>
      </c>
      <c r="C319" s="170" t="s">
        <v>47</v>
      </c>
      <c r="D319" s="171" t="s">
        <v>1002</v>
      </c>
      <c r="E319" s="563" t="s">
        <v>1003</v>
      </c>
      <c r="F319" s="172" t="s">
        <v>1004</v>
      </c>
      <c r="G319" s="133">
        <v>2012630010389</v>
      </c>
      <c r="H319" s="563" t="s">
        <v>1154</v>
      </c>
      <c r="I319" s="68" t="s">
        <v>1346</v>
      </c>
      <c r="J319" s="68" t="s">
        <v>1347</v>
      </c>
      <c r="K319" s="68">
        <v>0</v>
      </c>
      <c r="L319" s="81">
        <v>1</v>
      </c>
      <c r="M319" s="81"/>
      <c r="N319" s="81"/>
      <c r="O319" s="68" t="s">
        <v>1348</v>
      </c>
      <c r="P319" s="77" t="s">
        <v>1168</v>
      </c>
      <c r="Q319" s="68" t="s">
        <v>1349</v>
      </c>
      <c r="R319" s="543">
        <v>0</v>
      </c>
      <c r="S319" s="78">
        <v>1</v>
      </c>
      <c r="T319" s="333"/>
      <c r="U319" s="333"/>
      <c r="V319" s="537" t="s">
        <v>1010</v>
      </c>
      <c r="W319" s="68" t="s">
        <v>385</v>
      </c>
      <c r="X319" s="79">
        <v>226727273</v>
      </c>
      <c r="Y319" s="348"/>
      <c r="Z319" s="348"/>
      <c r="AA319" s="348"/>
      <c r="AB319" s="348"/>
      <c r="AC319" s="348"/>
      <c r="AD319" s="12" t="s">
        <v>1158</v>
      </c>
    </row>
    <row r="320" spans="1:30" s="259" customFormat="1" ht="30" hidden="1" customHeight="1" x14ac:dyDescent="0.2">
      <c r="A320" s="15" t="s">
        <v>1158</v>
      </c>
      <c r="B320" s="72"/>
      <c r="C320" s="70"/>
      <c r="D320" s="70"/>
      <c r="E320" s="70"/>
      <c r="F320" s="70"/>
      <c r="G320" s="70"/>
      <c r="H320" s="70"/>
      <c r="I320" s="70"/>
      <c r="J320" s="70"/>
      <c r="K320" s="70"/>
      <c r="L320" s="70"/>
      <c r="M320" s="70"/>
      <c r="N320" s="70"/>
      <c r="O320" s="70"/>
      <c r="P320" s="70"/>
      <c r="Q320" s="70"/>
      <c r="R320" s="70"/>
      <c r="S320" s="70"/>
      <c r="T320" s="70"/>
      <c r="U320" s="70"/>
      <c r="V320" s="70"/>
      <c r="W320" s="70"/>
      <c r="X320" s="110">
        <f>SUM(X297:X319)</f>
        <v>3021638463</v>
      </c>
      <c r="Y320" s="349"/>
      <c r="Z320" s="349"/>
      <c r="AA320" s="349"/>
      <c r="AB320" s="349"/>
      <c r="AC320" s="349"/>
      <c r="AD320" s="71"/>
    </row>
    <row r="321" spans="1:30" s="1" customFormat="1" ht="204" hidden="1" customHeight="1" x14ac:dyDescent="0.2">
      <c r="A321" s="323" t="s">
        <v>1350</v>
      </c>
      <c r="B321" s="315" t="s">
        <v>1351</v>
      </c>
      <c r="C321" s="131" t="s">
        <v>1352</v>
      </c>
      <c r="D321" s="47" t="s">
        <v>1353</v>
      </c>
      <c r="E321" s="47" t="s">
        <v>1354</v>
      </c>
      <c r="F321" s="47" t="s">
        <v>1355</v>
      </c>
      <c r="G321" s="132">
        <v>2012630010366</v>
      </c>
      <c r="H321" s="543" t="s">
        <v>1356</v>
      </c>
      <c r="I321" s="539"/>
      <c r="J321" s="539" t="s">
        <v>1357</v>
      </c>
      <c r="K321" s="539" t="s">
        <v>1358</v>
      </c>
      <c r="L321" s="539" t="s">
        <v>1359</v>
      </c>
      <c r="M321" s="539"/>
      <c r="N321" s="539"/>
      <c r="O321" s="134">
        <v>0.94</v>
      </c>
      <c r="P321" s="539"/>
      <c r="Q321" s="539" t="s">
        <v>1360</v>
      </c>
      <c r="R321" s="134">
        <v>0.93</v>
      </c>
      <c r="S321" s="134">
        <v>0.94</v>
      </c>
      <c r="T321" s="134"/>
      <c r="U321" s="134"/>
      <c r="V321" s="261" t="s">
        <v>1361</v>
      </c>
      <c r="W321" s="539"/>
      <c r="X321" s="260">
        <v>29081222</v>
      </c>
      <c r="Y321" s="350"/>
      <c r="Z321" s="350"/>
      <c r="AA321" s="350"/>
      <c r="AB321" s="350"/>
      <c r="AC321" s="350"/>
      <c r="AD321" s="66" t="s">
        <v>1362</v>
      </c>
    </row>
    <row r="322" spans="1:30" s="1" customFormat="1" ht="351.75" hidden="1" customHeight="1" x14ac:dyDescent="0.2">
      <c r="A322" s="323" t="s">
        <v>1350</v>
      </c>
      <c r="B322" s="315" t="s">
        <v>1351</v>
      </c>
      <c r="C322" s="5" t="s">
        <v>1352</v>
      </c>
      <c r="D322" s="17" t="s">
        <v>1363</v>
      </c>
      <c r="E322" s="17" t="s">
        <v>1364</v>
      </c>
      <c r="F322" s="17" t="s">
        <v>1365</v>
      </c>
      <c r="G322" s="137">
        <v>2012630010367</v>
      </c>
      <c r="H322" s="563" t="s">
        <v>1366</v>
      </c>
      <c r="I322" s="19"/>
      <c r="J322" s="19" t="s">
        <v>1367</v>
      </c>
      <c r="K322" s="19" t="s">
        <v>1368</v>
      </c>
      <c r="L322" s="19" t="s">
        <v>1368</v>
      </c>
      <c r="M322" s="19"/>
      <c r="N322" s="19"/>
      <c r="O322" s="84">
        <v>1</v>
      </c>
      <c r="P322" s="19"/>
      <c r="Q322" s="19" t="s">
        <v>1369</v>
      </c>
      <c r="R322" s="84">
        <v>1</v>
      </c>
      <c r="S322" s="84">
        <v>1</v>
      </c>
      <c r="T322" s="134"/>
      <c r="U322" s="134"/>
      <c r="V322" s="261" t="s">
        <v>1370</v>
      </c>
      <c r="W322" s="19"/>
      <c r="X322" s="260">
        <v>44780840</v>
      </c>
      <c r="Y322" s="350"/>
      <c r="Z322" s="350"/>
      <c r="AA322" s="350"/>
      <c r="AB322" s="350"/>
      <c r="AC322" s="350"/>
      <c r="AD322" s="66" t="s">
        <v>1362</v>
      </c>
    </row>
    <row r="323" spans="1:30" s="1" customFormat="1" ht="139.5" hidden="1" customHeight="1" x14ac:dyDescent="0.2">
      <c r="A323" s="323" t="s">
        <v>1350</v>
      </c>
      <c r="B323" s="315" t="s">
        <v>1351</v>
      </c>
      <c r="C323" s="5" t="s">
        <v>1352</v>
      </c>
      <c r="D323" s="17" t="s">
        <v>1371</v>
      </c>
      <c r="E323" s="17" t="s">
        <v>1372</v>
      </c>
      <c r="F323" s="17" t="s">
        <v>1373</v>
      </c>
      <c r="G323" s="137">
        <v>2012630010268</v>
      </c>
      <c r="H323" s="563" t="s">
        <v>1374</v>
      </c>
      <c r="I323" s="19"/>
      <c r="J323" s="19" t="s">
        <v>1375</v>
      </c>
      <c r="K323" s="84">
        <v>1</v>
      </c>
      <c r="L323" s="84">
        <v>1</v>
      </c>
      <c r="M323" s="84"/>
      <c r="N323" s="84"/>
      <c r="O323" s="84">
        <v>1</v>
      </c>
      <c r="P323" s="19"/>
      <c r="Q323" s="19" t="s">
        <v>1376</v>
      </c>
      <c r="R323" s="84">
        <v>1</v>
      </c>
      <c r="S323" s="84">
        <v>1</v>
      </c>
      <c r="T323" s="134"/>
      <c r="U323" s="134"/>
      <c r="V323" s="261" t="s">
        <v>1377</v>
      </c>
      <c r="W323" s="19"/>
      <c r="X323" s="260">
        <v>47231029779</v>
      </c>
      <c r="Y323" s="350"/>
      <c r="Z323" s="350"/>
      <c r="AA323" s="350"/>
      <c r="AB323" s="350"/>
      <c r="AC323" s="350"/>
      <c r="AD323" s="66" t="s">
        <v>1362</v>
      </c>
    </row>
    <row r="324" spans="1:30" s="1" customFormat="1" ht="288.75" hidden="1" customHeight="1" x14ac:dyDescent="0.2">
      <c r="A324" s="323" t="s">
        <v>1350</v>
      </c>
      <c r="B324" s="315" t="s">
        <v>1351</v>
      </c>
      <c r="C324" s="5" t="s">
        <v>1352</v>
      </c>
      <c r="D324" s="17" t="s">
        <v>1378</v>
      </c>
      <c r="E324" s="17" t="s">
        <v>1372</v>
      </c>
      <c r="F324" s="17" t="s">
        <v>1379</v>
      </c>
      <c r="G324" s="137">
        <v>2012630010267</v>
      </c>
      <c r="H324" s="563" t="s">
        <v>1380</v>
      </c>
      <c r="I324" s="19"/>
      <c r="J324" s="19" t="s">
        <v>1381</v>
      </c>
      <c r="K324" s="84">
        <v>1</v>
      </c>
      <c r="L324" s="84">
        <v>1</v>
      </c>
      <c r="M324" s="84"/>
      <c r="N324" s="84"/>
      <c r="O324" s="84">
        <v>1</v>
      </c>
      <c r="P324" s="19"/>
      <c r="Q324" s="19" t="s">
        <v>1382</v>
      </c>
      <c r="R324" s="84">
        <v>1</v>
      </c>
      <c r="S324" s="84">
        <v>1</v>
      </c>
      <c r="T324" s="134"/>
      <c r="U324" s="134"/>
      <c r="V324" s="261" t="s">
        <v>1383</v>
      </c>
      <c r="W324" s="19"/>
      <c r="X324" s="260">
        <v>2448448594</v>
      </c>
      <c r="Y324" s="350"/>
      <c r="Z324" s="350"/>
      <c r="AA324" s="350"/>
      <c r="AB324" s="350"/>
      <c r="AC324" s="350"/>
      <c r="AD324" s="66" t="s">
        <v>1362</v>
      </c>
    </row>
    <row r="325" spans="1:30" s="1" customFormat="1" ht="173.25" hidden="1" customHeight="1" x14ac:dyDescent="0.2">
      <c r="A325" s="323" t="s">
        <v>1350</v>
      </c>
      <c r="B325" s="315" t="s">
        <v>1351</v>
      </c>
      <c r="C325" s="5" t="s">
        <v>1352</v>
      </c>
      <c r="D325" s="17" t="s">
        <v>1384</v>
      </c>
      <c r="E325" s="17" t="s">
        <v>1385</v>
      </c>
      <c r="F325" s="17" t="s">
        <v>1386</v>
      </c>
      <c r="G325" s="133">
        <v>2012630010368</v>
      </c>
      <c r="H325" s="5" t="s">
        <v>1387</v>
      </c>
      <c r="I325" s="17"/>
      <c r="J325" s="17" t="s">
        <v>1388</v>
      </c>
      <c r="K325" s="17">
        <v>4</v>
      </c>
      <c r="L325" s="17">
        <v>4</v>
      </c>
      <c r="M325" s="17"/>
      <c r="N325" s="17"/>
      <c r="O325" s="135">
        <v>1</v>
      </c>
      <c r="P325" s="17"/>
      <c r="Q325" s="17" t="s">
        <v>1389</v>
      </c>
      <c r="R325" s="135">
        <v>1</v>
      </c>
      <c r="S325" s="135">
        <v>1</v>
      </c>
      <c r="T325" s="334"/>
      <c r="U325" s="334"/>
      <c r="V325" s="261" t="s">
        <v>1390</v>
      </c>
      <c r="W325" s="17"/>
      <c r="X325" s="264">
        <v>100000000</v>
      </c>
      <c r="Y325" s="351"/>
      <c r="Z325" s="351"/>
      <c r="AA325" s="351"/>
      <c r="AB325" s="351"/>
      <c r="AC325" s="351"/>
      <c r="AD325" s="66" t="s">
        <v>1362</v>
      </c>
    </row>
    <row r="326" spans="1:30" s="1" customFormat="1" ht="409.6" hidden="1" thickBot="1" x14ac:dyDescent="0.25">
      <c r="A326" s="323" t="s">
        <v>1350</v>
      </c>
      <c r="B326" s="315" t="s">
        <v>1351</v>
      </c>
      <c r="C326" s="5" t="s">
        <v>1391</v>
      </c>
      <c r="D326" s="17" t="s">
        <v>1392</v>
      </c>
      <c r="E326" s="17" t="s">
        <v>1393</v>
      </c>
      <c r="F326" s="17" t="s">
        <v>1392</v>
      </c>
      <c r="G326" s="133">
        <v>2012630010369</v>
      </c>
      <c r="H326" s="5" t="s">
        <v>1394</v>
      </c>
      <c r="I326" s="17"/>
      <c r="J326" s="136" t="s">
        <v>1395</v>
      </c>
      <c r="K326" s="17" t="s">
        <v>1396</v>
      </c>
      <c r="L326" s="17" t="s">
        <v>1396</v>
      </c>
      <c r="M326" s="17"/>
      <c r="N326" s="17"/>
      <c r="O326" s="135">
        <v>1</v>
      </c>
      <c r="P326" s="17"/>
      <c r="Q326" s="17" t="s">
        <v>1397</v>
      </c>
      <c r="R326" s="17" t="s">
        <v>1398</v>
      </c>
      <c r="S326" s="135">
        <v>0.9</v>
      </c>
      <c r="T326" s="135"/>
      <c r="U326" s="135"/>
      <c r="V326" s="17"/>
      <c r="W326" s="17"/>
      <c r="X326" s="264">
        <v>22660000</v>
      </c>
      <c r="Y326" s="351"/>
      <c r="Z326" s="351"/>
      <c r="AA326" s="351"/>
      <c r="AB326" s="351"/>
      <c r="AC326" s="351"/>
      <c r="AD326" s="66" t="s">
        <v>1362</v>
      </c>
    </row>
    <row r="327" spans="1:30" s="1" customFormat="1" ht="408.75" hidden="1" customHeight="1" x14ac:dyDescent="0.2">
      <c r="A327" s="323" t="s">
        <v>1350</v>
      </c>
      <c r="B327" s="315" t="s">
        <v>1351</v>
      </c>
      <c r="C327" s="5" t="s">
        <v>1399</v>
      </c>
      <c r="D327" s="17" t="s">
        <v>1400</v>
      </c>
      <c r="E327" s="17" t="s">
        <v>1401</v>
      </c>
      <c r="F327" s="82" t="s">
        <v>1402</v>
      </c>
      <c r="G327" s="137">
        <v>2012630010214</v>
      </c>
      <c r="H327" s="563" t="s">
        <v>1403</v>
      </c>
      <c r="I327" s="33" t="s">
        <v>1404</v>
      </c>
      <c r="J327" s="33" t="s">
        <v>1405</v>
      </c>
      <c r="K327" s="33" t="s">
        <v>1406</v>
      </c>
      <c r="L327" s="19" t="s">
        <v>1407</v>
      </c>
      <c r="M327" s="19"/>
      <c r="N327" s="19"/>
      <c r="O327" s="33" t="s">
        <v>1408</v>
      </c>
      <c r="P327" s="33" t="s">
        <v>1409</v>
      </c>
      <c r="Q327" s="33" t="s">
        <v>1410</v>
      </c>
      <c r="R327" s="19" t="s">
        <v>1411</v>
      </c>
      <c r="S327" s="19" t="s">
        <v>1412</v>
      </c>
      <c r="T327" s="539"/>
      <c r="U327" s="539"/>
      <c r="V327" s="261" t="s">
        <v>1413</v>
      </c>
      <c r="W327" s="33"/>
      <c r="X327" s="563">
        <v>41210</v>
      </c>
      <c r="Y327" s="563"/>
      <c r="Z327" s="563"/>
      <c r="AA327" s="563"/>
      <c r="AB327" s="563"/>
      <c r="AC327" s="563"/>
      <c r="AD327" s="33" t="s">
        <v>1414</v>
      </c>
    </row>
    <row r="328" spans="1:30" s="1" customFormat="1" ht="285.75" hidden="1" customHeight="1" x14ac:dyDescent="0.2">
      <c r="A328" s="323" t="s">
        <v>1350</v>
      </c>
      <c r="B328" s="315" t="s">
        <v>1351</v>
      </c>
      <c r="C328" s="5" t="s">
        <v>1399</v>
      </c>
      <c r="D328" s="33" t="s">
        <v>1415</v>
      </c>
      <c r="E328" s="31" t="s">
        <v>1401</v>
      </c>
      <c r="F328" s="83" t="s">
        <v>1416</v>
      </c>
      <c r="G328" s="137">
        <v>2012630010370</v>
      </c>
      <c r="H328" s="142" t="s">
        <v>1417</v>
      </c>
      <c r="I328" s="33" t="s">
        <v>1418</v>
      </c>
      <c r="J328" s="33" t="s">
        <v>1419</v>
      </c>
      <c r="K328" s="84">
        <v>0.67</v>
      </c>
      <c r="L328" s="84">
        <v>0.95</v>
      </c>
      <c r="M328" s="84"/>
      <c r="N328" s="84"/>
      <c r="O328" s="19" t="s">
        <v>1420</v>
      </c>
      <c r="P328" s="33" t="s">
        <v>1409</v>
      </c>
      <c r="Q328" s="19" t="s">
        <v>1421</v>
      </c>
      <c r="R328" s="84">
        <v>0.67</v>
      </c>
      <c r="S328" s="84">
        <v>0.95</v>
      </c>
      <c r="T328" s="134"/>
      <c r="U328" s="134"/>
      <c r="V328" s="261" t="s">
        <v>1422</v>
      </c>
      <c r="W328" s="19"/>
      <c r="X328" s="563">
        <v>27197</v>
      </c>
      <c r="Y328" s="563"/>
      <c r="Z328" s="563"/>
      <c r="AA328" s="563"/>
      <c r="AB328" s="563"/>
      <c r="AC328" s="563"/>
      <c r="AD328" s="33" t="s">
        <v>1414</v>
      </c>
    </row>
    <row r="329" spans="1:30" s="16" customFormat="1" ht="409.6" hidden="1" thickBot="1" x14ac:dyDescent="0.25">
      <c r="A329" s="323" t="s">
        <v>1350</v>
      </c>
      <c r="B329" s="317" t="s">
        <v>1351</v>
      </c>
      <c r="C329" s="563" t="s">
        <v>1399</v>
      </c>
      <c r="D329" s="7" t="s">
        <v>1423</v>
      </c>
      <c r="E329" s="19" t="s">
        <v>1401</v>
      </c>
      <c r="F329" s="83" t="s">
        <v>1424</v>
      </c>
      <c r="G329" s="137">
        <v>2012630010371</v>
      </c>
      <c r="H329" s="142" t="s">
        <v>1425</v>
      </c>
      <c r="I329" s="33" t="s">
        <v>1426</v>
      </c>
      <c r="J329" s="33" t="s">
        <v>1427</v>
      </c>
      <c r="K329" s="33" t="s">
        <v>1428</v>
      </c>
      <c r="L329" s="19" t="s">
        <v>1429</v>
      </c>
      <c r="M329" s="19"/>
      <c r="N329" s="19"/>
      <c r="O329" s="19" t="s">
        <v>1430</v>
      </c>
      <c r="P329" s="19" t="s">
        <v>1409</v>
      </c>
      <c r="Q329" s="19" t="s">
        <v>1431</v>
      </c>
      <c r="R329" s="19" t="s">
        <v>1432</v>
      </c>
      <c r="S329" s="19"/>
      <c r="T329" s="539"/>
      <c r="U329" s="539"/>
      <c r="V329" s="261" t="s">
        <v>1433</v>
      </c>
      <c r="W329" s="19"/>
      <c r="X329" s="563">
        <v>14050</v>
      </c>
      <c r="Y329" s="563"/>
      <c r="Z329" s="563"/>
      <c r="AA329" s="563"/>
      <c r="AB329" s="563"/>
      <c r="AC329" s="563"/>
      <c r="AD329" s="33" t="s">
        <v>1414</v>
      </c>
    </row>
    <row r="330" spans="1:30" s="1" customFormat="1" ht="217.5" hidden="1" thickBot="1" x14ac:dyDescent="0.25">
      <c r="A330" s="323" t="s">
        <v>1350</v>
      </c>
      <c r="B330" s="315" t="s">
        <v>1351</v>
      </c>
      <c r="C330" s="5" t="s">
        <v>1399</v>
      </c>
      <c r="D330" s="7" t="s">
        <v>1434</v>
      </c>
      <c r="E330" s="17" t="s">
        <v>1401</v>
      </c>
      <c r="F330" s="85" t="s">
        <v>1435</v>
      </c>
      <c r="G330" s="137">
        <v>2012630010372</v>
      </c>
      <c r="H330" s="142" t="s">
        <v>1436</v>
      </c>
      <c r="I330" s="82" t="s">
        <v>1437</v>
      </c>
      <c r="J330" s="19" t="s">
        <v>1438</v>
      </c>
      <c r="K330" s="19" t="s">
        <v>1439</v>
      </c>
      <c r="L330" s="19" t="s">
        <v>1440</v>
      </c>
      <c r="M330" s="19"/>
      <c r="N330" s="19"/>
      <c r="O330" s="19" t="s">
        <v>1441</v>
      </c>
      <c r="P330" s="19" t="s">
        <v>1409</v>
      </c>
      <c r="Q330" s="19" t="s">
        <v>1442</v>
      </c>
      <c r="R330" s="19" t="s">
        <v>1443</v>
      </c>
      <c r="S330" s="19" t="s">
        <v>1444</v>
      </c>
      <c r="T330" s="539"/>
      <c r="U330" s="539"/>
      <c r="V330" s="261" t="s">
        <v>1445</v>
      </c>
      <c r="W330" s="19"/>
      <c r="X330" s="563">
        <v>400</v>
      </c>
      <c r="Y330" s="563"/>
      <c r="Z330" s="563"/>
      <c r="AA330" s="563"/>
      <c r="AB330" s="563"/>
      <c r="AC330" s="563"/>
      <c r="AD330" s="33" t="s">
        <v>1414</v>
      </c>
    </row>
    <row r="331" spans="1:30" s="1" customFormat="1" ht="190.5" hidden="1" customHeight="1" x14ac:dyDescent="0.2">
      <c r="A331" s="323" t="s">
        <v>1350</v>
      </c>
      <c r="B331" s="315" t="s">
        <v>1351</v>
      </c>
      <c r="C331" s="5" t="s">
        <v>1399</v>
      </c>
      <c r="D331" s="7" t="s">
        <v>1446</v>
      </c>
      <c r="E331" s="17" t="s">
        <v>1401</v>
      </c>
      <c r="F331" s="85" t="s">
        <v>1447</v>
      </c>
      <c r="G331" s="139">
        <v>2012630010269</v>
      </c>
      <c r="H331" s="142" t="s">
        <v>1448</v>
      </c>
      <c r="I331" s="7" t="s">
        <v>1449</v>
      </c>
      <c r="J331" s="7" t="s">
        <v>1450</v>
      </c>
      <c r="K331" s="7" t="s">
        <v>1451</v>
      </c>
      <c r="L331" s="19" t="s">
        <v>1452</v>
      </c>
      <c r="M331" s="19"/>
      <c r="N331" s="19"/>
      <c r="O331" s="6" t="s">
        <v>1453</v>
      </c>
      <c r="P331" s="8" t="s">
        <v>1409</v>
      </c>
      <c r="Q331" s="7" t="s">
        <v>1454</v>
      </c>
      <c r="R331" s="19" t="s">
        <v>1439</v>
      </c>
      <c r="S331" s="19" t="s">
        <v>1455</v>
      </c>
      <c r="T331" s="539"/>
      <c r="U331" s="539"/>
      <c r="V331" s="261" t="s">
        <v>1456</v>
      </c>
      <c r="W331" s="7"/>
      <c r="X331" s="563">
        <v>32292</v>
      </c>
      <c r="Y331" s="563"/>
      <c r="Z331" s="563"/>
      <c r="AA331" s="563"/>
      <c r="AB331" s="563"/>
      <c r="AC331" s="563"/>
      <c r="AD331" s="33" t="s">
        <v>1414</v>
      </c>
    </row>
    <row r="332" spans="1:30" s="1" customFormat="1" ht="176.25" hidden="1" customHeight="1" x14ac:dyDescent="0.2">
      <c r="A332" s="323" t="s">
        <v>1350</v>
      </c>
      <c r="B332" s="315" t="s">
        <v>1351</v>
      </c>
      <c r="C332" s="5" t="s">
        <v>1399</v>
      </c>
      <c r="D332" s="7" t="s">
        <v>1457</v>
      </c>
      <c r="E332" s="17" t="s">
        <v>1401</v>
      </c>
      <c r="F332" s="85" t="s">
        <v>1458</v>
      </c>
      <c r="G332" s="139">
        <v>2012630010373</v>
      </c>
      <c r="H332" s="142" t="s">
        <v>1459</v>
      </c>
      <c r="I332" s="7" t="s">
        <v>1460</v>
      </c>
      <c r="J332" s="7" t="s">
        <v>1461</v>
      </c>
      <c r="K332" s="7" t="s">
        <v>1462</v>
      </c>
      <c r="L332" s="19" t="s">
        <v>1463</v>
      </c>
      <c r="M332" s="19"/>
      <c r="N332" s="19"/>
      <c r="O332" s="6" t="s">
        <v>1464</v>
      </c>
      <c r="P332" s="8" t="s">
        <v>1409</v>
      </c>
      <c r="Q332" s="7" t="s">
        <v>1465</v>
      </c>
      <c r="R332" s="19" t="s">
        <v>1466</v>
      </c>
      <c r="S332" s="19" t="s">
        <v>1467</v>
      </c>
      <c r="T332" s="539"/>
      <c r="U332" s="539"/>
      <c r="V332" s="261" t="s">
        <v>1468</v>
      </c>
      <c r="W332" s="7"/>
      <c r="X332" s="563">
        <v>120000</v>
      </c>
      <c r="Y332" s="563"/>
      <c r="Z332" s="563"/>
      <c r="AA332" s="563"/>
      <c r="AB332" s="563"/>
      <c r="AC332" s="563"/>
      <c r="AD332" s="33" t="s">
        <v>1414</v>
      </c>
    </row>
    <row r="333" spans="1:30" s="1" customFormat="1" ht="345" hidden="1" thickBot="1" x14ac:dyDescent="0.25">
      <c r="A333" s="323" t="s">
        <v>1350</v>
      </c>
      <c r="B333" s="315" t="s">
        <v>1351</v>
      </c>
      <c r="C333" s="5" t="s">
        <v>1399</v>
      </c>
      <c r="D333" s="7" t="s">
        <v>1469</v>
      </c>
      <c r="E333" s="17" t="s">
        <v>1401</v>
      </c>
      <c r="F333" s="85" t="s">
        <v>1470</v>
      </c>
      <c r="G333" s="139">
        <v>2012630010374</v>
      </c>
      <c r="H333" s="142" t="s">
        <v>1471</v>
      </c>
      <c r="I333" s="7" t="s">
        <v>1472</v>
      </c>
      <c r="J333" s="7" t="s">
        <v>1473</v>
      </c>
      <c r="K333" s="80">
        <v>0.62</v>
      </c>
      <c r="L333" s="84">
        <v>0.65</v>
      </c>
      <c r="M333" s="84"/>
      <c r="N333" s="84"/>
      <c r="O333" s="6" t="s">
        <v>1474</v>
      </c>
      <c r="P333" s="8" t="s">
        <v>1409</v>
      </c>
      <c r="Q333" s="7" t="s">
        <v>1475</v>
      </c>
      <c r="R333" s="19" t="s">
        <v>1476</v>
      </c>
      <c r="S333" s="19" t="s">
        <v>1477</v>
      </c>
      <c r="T333" s="539"/>
      <c r="U333" s="539"/>
      <c r="V333" s="261" t="s">
        <v>1478</v>
      </c>
      <c r="W333" s="7"/>
      <c r="X333" s="563">
        <v>9044</v>
      </c>
      <c r="Y333" s="563"/>
      <c r="Z333" s="563"/>
      <c r="AA333" s="563"/>
      <c r="AB333" s="563"/>
      <c r="AC333" s="563"/>
      <c r="AD333" s="33" t="s">
        <v>1414</v>
      </c>
    </row>
    <row r="334" spans="1:30" s="1" customFormat="1" ht="409.5" hidden="1" customHeight="1" x14ac:dyDescent="0.2">
      <c r="A334" s="323" t="s">
        <v>1350</v>
      </c>
      <c r="B334" s="315" t="s">
        <v>1351</v>
      </c>
      <c r="C334" s="5" t="s">
        <v>1399</v>
      </c>
      <c r="D334" s="7" t="s">
        <v>1479</v>
      </c>
      <c r="E334" s="17" t="s">
        <v>1401</v>
      </c>
      <c r="F334" s="85" t="s">
        <v>1480</v>
      </c>
      <c r="G334" s="138">
        <v>2012630010316</v>
      </c>
      <c r="H334" s="142" t="s">
        <v>1481</v>
      </c>
      <c r="I334" s="7" t="s">
        <v>1482</v>
      </c>
      <c r="J334" s="7" t="s">
        <v>1483</v>
      </c>
      <c r="K334" s="7" t="s">
        <v>1439</v>
      </c>
      <c r="L334" s="19" t="s">
        <v>1484</v>
      </c>
      <c r="M334" s="19"/>
      <c r="N334" s="19"/>
      <c r="O334" s="7" t="s">
        <v>1485</v>
      </c>
      <c r="P334" s="8" t="s">
        <v>1409</v>
      </c>
      <c r="Q334" s="7" t="s">
        <v>1486</v>
      </c>
      <c r="R334" s="19" t="s">
        <v>1411</v>
      </c>
      <c r="S334" s="19" t="s">
        <v>1487</v>
      </c>
      <c r="T334" s="539"/>
      <c r="U334" s="539"/>
      <c r="V334" s="261" t="s">
        <v>1488</v>
      </c>
      <c r="W334" s="7"/>
      <c r="X334" s="563">
        <v>22820</v>
      </c>
      <c r="Y334" s="563"/>
      <c r="Z334" s="563"/>
      <c r="AA334" s="563"/>
      <c r="AB334" s="563"/>
      <c r="AC334" s="563"/>
      <c r="AD334" s="33" t="s">
        <v>1414</v>
      </c>
    </row>
    <row r="335" spans="1:30" s="1" customFormat="1" ht="409.6" hidden="1" thickBot="1" x14ac:dyDescent="0.25">
      <c r="A335" s="323" t="s">
        <v>1350</v>
      </c>
      <c r="B335" s="315" t="s">
        <v>1351</v>
      </c>
      <c r="C335" s="5" t="s">
        <v>1399</v>
      </c>
      <c r="D335" s="7" t="s">
        <v>1489</v>
      </c>
      <c r="E335" s="17" t="s">
        <v>1401</v>
      </c>
      <c r="F335" s="85" t="s">
        <v>1490</v>
      </c>
      <c r="G335" s="139">
        <v>2012630010375</v>
      </c>
      <c r="H335" s="142" t="s">
        <v>1491</v>
      </c>
      <c r="I335" s="7" t="s">
        <v>1492</v>
      </c>
      <c r="J335" s="7" t="s">
        <v>1493</v>
      </c>
      <c r="K335" s="80">
        <v>0.61</v>
      </c>
      <c r="L335" s="19" t="s">
        <v>1494</v>
      </c>
      <c r="M335" s="19"/>
      <c r="N335" s="19"/>
      <c r="O335" s="6" t="s">
        <v>1495</v>
      </c>
      <c r="P335" s="8" t="s">
        <v>1409</v>
      </c>
      <c r="Q335" s="7" t="s">
        <v>1496</v>
      </c>
      <c r="R335" s="19" t="s">
        <v>1497</v>
      </c>
      <c r="S335" s="19" t="s">
        <v>1498</v>
      </c>
      <c r="T335" s="539"/>
      <c r="U335" s="539"/>
      <c r="V335" s="261" t="s">
        <v>1499</v>
      </c>
      <c r="W335" s="7"/>
      <c r="X335" s="563">
        <f>172075</f>
        <v>172075</v>
      </c>
      <c r="Y335" s="563"/>
      <c r="Z335" s="563"/>
      <c r="AA335" s="563"/>
      <c r="AB335" s="563"/>
      <c r="AC335" s="563"/>
      <c r="AD335" s="33" t="s">
        <v>1414</v>
      </c>
    </row>
    <row r="336" spans="1:30" s="16" customFormat="1" ht="217.5" hidden="1" thickBot="1" x14ac:dyDescent="0.25">
      <c r="A336" s="323" t="s">
        <v>1350</v>
      </c>
      <c r="B336" s="317" t="s">
        <v>1351</v>
      </c>
      <c r="C336" s="563" t="s">
        <v>1399</v>
      </c>
      <c r="D336" s="7" t="s">
        <v>1500</v>
      </c>
      <c r="E336" s="19" t="s">
        <v>1401</v>
      </c>
      <c r="F336" s="85" t="s">
        <v>1501</v>
      </c>
      <c r="G336" s="139">
        <v>2012630010215</v>
      </c>
      <c r="H336" s="142" t="s">
        <v>1502</v>
      </c>
      <c r="I336" s="215" t="s">
        <v>1503</v>
      </c>
      <c r="J336" s="7" t="s">
        <v>1504</v>
      </c>
      <c r="K336" s="7">
        <v>0</v>
      </c>
      <c r="L336" s="19" t="s">
        <v>1505</v>
      </c>
      <c r="M336" s="19"/>
      <c r="N336" s="19"/>
      <c r="O336" s="6" t="s">
        <v>1506</v>
      </c>
      <c r="P336" s="8" t="s">
        <v>1409</v>
      </c>
      <c r="Q336" s="7" t="s">
        <v>1507</v>
      </c>
      <c r="R336" s="19" t="s">
        <v>1508</v>
      </c>
      <c r="S336" s="19" t="s">
        <v>1509</v>
      </c>
      <c r="T336" s="539"/>
      <c r="U336" s="539"/>
      <c r="V336" s="261" t="s">
        <v>1510</v>
      </c>
      <c r="W336" s="7"/>
      <c r="X336" s="563">
        <v>89646</v>
      </c>
      <c r="Y336" s="563"/>
      <c r="Z336" s="563"/>
      <c r="AA336" s="563"/>
      <c r="AB336" s="563"/>
      <c r="AC336" s="563"/>
      <c r="AD336" s="33" t="s">
        <v>1414</v>
      </c>
    </row>
    <row r="337" spans="1:30" s="1" customFormat="1" ht="179.25" hidden="1" thickBot="1" x14ac:dyDescent="0.25">
      <c r="A337" s="323" t="s">
        <v>1350</v>
      </c>
      <c r="B337" s="315" t="s">
        <v>1351</v>
      </c>
      <c r="C337" s="5" t="s">
        <v>1399</v>
      </c>
      <c r="D337" s="7" t="s">
        <v>1511</v>
      </c>
      <c r="E337" s="17" t="s">
        <v>1401</v>
      </c>
      <c r="F337" s="85" t="s">
        <v>1512</v>
      </c>
      <c r="G337" s="139">
        <v>2012630010213</v>
      </c>
      <c r="H337" s="142" t="s">
        <v>1513</v>
      </c>
      <c r="I337" s="7" t="s">
        <v>1514</v>
      </c>
      <c r="J337" s="7" t="s">
        <v>1515</v>
      </c>
      <c r="K337" s="7" t="s">
        <v>1516</v>
      </c>
      <c r="L337" s="19" t="s">
        <v>1517</v>
      </c>
      <c r="M337" s="19"/>
      <c r="N337" s="19"/>
      <c r="O337" s="6" t="s">
        <v>1518</v>
      </c>
      <c r="P337" s="8"/>
      <c r="Q337" s="7" t="s">
        <v>1519</v>
      </c>
      <c r="R337" s="19" t="s">
        <v>1520</v>
      </c>
      <c r="S337" s="84" t="s">
        <v>1521</v>
      </c>
      <c r="T337" s="134"/>
      <c r="U337" s="134"/>
      <c r="V337" s="261" t="s">
        <v>1522</v>
      </c>
      <c r="W337" s="7"/>
      <c r="X337" s="563">
        <v>85231</v>
      </c>
      <c r="Y337" s="563"/>
      <c r="Z337" s="563"/>
      <c r="AA337" s="563"/>
      <c r="AB337" s="563"/>
      <c r="AC337" s="563"/>
      <c r="AD337" s="33" t="s">
        <v>1414</v>
      </c>
    </row>
    <row r="338" spans="1:30" s="1" customFormat="1" ht="204.75" hidden="1" thickBot="1" x14ac:dyDescent="0.25">
      <c r="A338" s="323" t="s">
        <v>1350</v>
      </c>
      <c r="B338" s="315" t="s">
        <v>1351</v>
      </c>
      <c r="C338" s="5" t="s">
        <v>1399</v>
      </c>
      <c r="D338" s="7" t="s">
        <v>1523</v>
      </c>
      <c r="E338" s="17" t="s">
        <v>1401</v>
      </c>
      <c r="F338" s="7" t="s">
        <v>1524</v>
      </c>
      <c r="G338" s="139">
        <v>2012630010233</v>
      </c>
      <c r="H338" s="142" t="s">
        <v>1525</v>
      </c>
      <c r="I338" s="7" t="s">
        <v>1526</v>
      </c>
      <c r="J338" s="7" t="s">
        <v>1527</v>
      </c>
      <c r="K338" s="80" t="s">
        <v>1528</v>
      </c>
      <c r="L338" s="84" t="s">
        <v>1528</v>
      </c>
      <c r="M338" s="84"/>
      <c r="N338" s="84"/>
      <c r="O338" s="6" t="s">
        <v>1529</v>
      </c>
      <c r="P338" s="8"/>
      <c r="Q338" s="7" t="s">
        <v>1530</v>
      </c>
      <c r="R338" s="19" t="s">
        <v>1531</v>
      </c>
      <c r="S338" s="19" t="s">
        <v>1532</v>
      </c>
      <c r="T338" s="539"/>
      <c r="U338" s="539"/>
      <c r="V338" s="261" t="s">
        <v>1533</v>
      </c>
      <c r="W338" s="7"/>
      <c r="X338" s="563">
        <v>42326</v>
      </c>
      <c r="Y338" s="563"/>
      <c r="Z338" s="563"/>
      <c r="AA338" s="563"/>
      <c r="AB338" s="563"/>
      <c r="AC338" s="563"/>
      <c r="AD338" s="33" t="s">
        <v>1414</v>
      </c>
    </row>
    <row r="339" spans="1:30" s="1" customFormat="1" ht="232.5" hidden="1" customHeight="1" x14ac:dyDescent="0.2">
      <c r="A339" s="323" t="s">
        <v>1350</v>
      </c>
      <c r="B339" s="315" t="s">
        <v>1351</v>
      </c>
      <c r="C339" s="5" t="s">
        <v>1399</v>
      </c>
      <c r="D339" s="7" t="s">
        <v>1534</v>
      </c>
      <c r="E339" s="17" t="s">
        <v>1401</v>
      </c>
      <c r="F339" s="85" t="s">
        <v>1535</v>
      </c>
      <c r="G339" s="139">
        <v>2012630010275</v>
      </c>
      <c r="H339" s="142" t="s">
        <v>1536</v>
      </c>
      <c r="I339" s="7" t="s">
        <v>1537</v>
      </c>
      <c r="J339" s="7" t="s">
        <v>1538</v>
      </c>
      <c r="K339" s="80">
        <v>1</v>
      </c>
      <c r="L339" s="84">
        <v>1</v>
      </c>
      <c r="M339" s="84"/>
      <c r="N339" s="84"/>
      <c r="O339" s="6" t="s">
        <v>1539</v>
      </c>
      <c r="P339" s="8" t="s">
        <v>1409</v>
      </c>
      <c r="Q339" s="7" t="s">
        <v>1540</v>
      </c>
      <c r="R339" s="84" t="s">
        <v>1541</v>
      </c>
      <c r="S339" s="84" t="s">
        <v>1542</v>
      </c>
      <c r="T339" s="134"/>
      <c r="U339" s="134"/>
      <c r="V339" s="261" t="s">
        <v>1543</v>
      </c>
      <c r="W339" s="7"/>
      <c r="X339" s="563">
        <v>30737</v>
      </c>
      <c r="Y339" s="563"/>
      <c r="Z339" s="563"/>
      <c r="AA339" s="563"/>
      <c r="AB339" s="563"/>
      <c r="AC339" s="563"/>
      <c r="AD339" s="33" t="s">
        <v>1414</v>
      </c>
    </row>
    <row r="340" spans="1:30" s="1" customFormat="1" ht="192" hidden="1" thickBot="1" x14ac:dyDescent="0.25">
      <c r="A340" s="323" t="s">
        <v>1350</v>
      </c>
      <c r="B340" s="315" t="s">
        <v>1351</v>
      </c>
      <c r="C340" s="5" t="s">
        <v>1399</v>
      </c>
      <c r="D340" s="7" t="s">
        <v>1544</v>
      </c>
      <c r="E340" s="17" t="s">
        <v>1401</v>
      </c>
      <c r="F340" s="85" t="s">
        <v>1545</v>
      </c>
      <c r="G340" s="139">
        <v>2012630010234</v>
      </c>
      <c r="H340" s="142" t="s">
        <v>1546</v>
      </c>
      <c r="I340" s="7" t="s">
        <v>1547</v>
      </c>
      <c r="J340" s="7" t="s">
        <v>1548</v>
      </c>
      <c r="K340" s="7" t="s">
        <v>1439</v>
      </c>
      <c r="L340" s="19" t="s">
        <v>1549</v>
      </c>
      <c r="M340" s="19"/>
      <c r="N340" s="19"/>
      <c r="O340" s="6" t="s">
        <v>1550</v>
      </c>
      <c r="P340" s="8" t="s">
        <v>1409</v>
      </c>
      <c r="Q340" s="7" t="s">
        <v>1551</v>
      </c>
      <c r="R340" s="19" t="s">
        <v>1552</v>
      </c>
      <c r="S340" s="19" t="s">
        <v>1553</v>
      </c>
      <c r="T340" s="539"/>
      <c r="U340" s="539"/>
      <c r="V340" s="261" t="s">
        <v>1554</v>
      </c>
      <c r="W340" s="7"/>
      <c r="X340" s="563">
        <v>38965</v>
      </c>
      <c r="Y340" s="563"/>
      <c r="Z340" s="563"/>
      <c r="AA340" s="563"/>
      <c r="AB340" s="563"/>
      <c r="AC340" s="563"/>
      <c r="AD340" s="33" t="s">
        <v>1414</v>
      </c>
    </row>
    <row r="341" spans="1:30" s="1" customFormat="1" ht="281.25" hidden="1" thickBot="1" x14ac:dyDescent="0.25">
      <c r="A341" s="323" t="s">
        <v>1350</v>
      </c>
      <c r="B341" s="315" t="s">
        <v>1351</v>
      </c>
      <c r="C341" s="5" t="s">
        <v>1555</v>
      </c>
      <c r="D341" s="7" t="s">
        <v>1556</v>
      </c>
      <c r="E341" s="86" t="s">
        <v>1557</v>
      </c>
      <c r="F341" s="85" t="s">
        <v>1558</v>
      </c>
      <c r="G341" s="139">
        <v>2012630010312</v>
      </c>
      <c r="H341" s="142" t="s">
        <v>1559</v>
      </c>
      <c r="I341" s="7" t="s">
        <v>1560</v>
      </c>
      <c r="J341" s="7" t="s">
        <v>1561</v>
      </c>
      <c r="K341" s="7" t="s">
        <v>1439</v>
      </c>
      <c r="L341" s="19" t="s">
        <v>1562</v>
      </c>
      <c r="M341" s="19"/>
      <c r="N341" s="19"/>
      <c r="O341" s="6" t="s">
        <v>1563</v>
      </c>
      <c r="P341" s="8"/>
      <c r="Q341" s="7" t="s">
        <v>1564</v>
      </c>
      <c r="R341" s="19" t="s">
        <v>1565</v>
      </c>
      <c r="S341" s="19" t="s">
        <v>1566</v>
      </c>
      <c r="T341" s="539"/>
      <c r="U341" s="539"/>
      <c r="V341" s="261" t="s">
        <v>1567</v>
      </c>
      <c r="W341" s="7"/>
      <c r="X341" s="563">
        <v>6577</v>
      </c>
      <c r="Y341" s="563"/>
      <c r="Z341" s="563"/>
      <c r="AA341" s="563"/>
      <c r="AB341" s="563"/>
      <c r="AC341" s="563"/>
      <c r="AD341" s="33" t="s">
        <v>1414</v>
      </c>
    </row>
    <row r="342" spans="1:30" s="1" customFormat="1" ht="192" hidden="1" thickBot="1" x14ac:dyDescent="0.25">
      <c r="A342" s="323" t="s">
        <v>1350</v>
      </c>
      <c r="B342" s="315" t="s">
        <v>1351</v>
      </c>
      <c r="C342" s="143" t="s">
        <v>1568</v>
      </c>
      <c r="D342" s="7" t="s">
        <v>1569</v>
      </c>
      <c r="E342" s="86" t="s">
        <v>1570</v>
      </c>
      <c r="F342" s="85" t="s">
        <v>1571</v>
      </c>
      <c r="G342" s="139">
        <v>2012630010311</v>
      </c>
      <c r="H342" s="142" t="s">
        <v>1572</v>
      </c>
      <c r="I342" s="7" t="s">
        <v>1573</v>
      </c>
      <c r="J342" s="7" t="s">
        <v>1574</v>
      </c>
      <c r="K342" s="7" t="s">
        <v>1439</v>
      </c>
      <c r="L342" s="19" t="s">
        <v>1575</v>
      </c>
      <c r="M342" s="19"/>
      <c r="N342" s="19"/>
      <c r="O342" s="6" t="s">
        <v>1576</v>
      </c>
      <c r="P342" s="8" t="s">
        <v>1409</v>
      </c>
      <c r="Q342" s="7" t="s">
        <v>1577</v>
      </c>
      <c r="R342" s="19" t="s">
        <v>1497</v>
      </c>
      <c r="S342" s="19" t="s">
        <v>1578</v>
      </c>
      <c r="T342" s="539"/>
      <c r="U342" s="539"/>
      <c r="V342" s="261" t="s">
        <v>1579</v>
      </c>
      <c r="W342" s="7"/>
      <c r="X342" s="563">
        <v>13830</v>
      </c>
      <c r="Y342" s="563"/>
      <c r="Z342" s="563"/>
      <c r="AA342" s="563"/>
      <c r="AB342" s="563"/>
      <c r="AC342" s="563"/>
      <c r="AD342" s="33" t="s">
        <v>1414</v>
      </c>
    </row>
    <row r="343" spans="1:30" s="1" customFormat="1" ht="217.5" hidden="1" thickBot="1" x14ac:dyDescent="0.25">
      <c r="A343" s="323" t="s">
        <v>1350</v>
      </c>
      <c r="B343" s="315" t="s">
        <v>1351</v>
      </c>
      <c r="C343" s="143" t="s">
        <v>1580</v>
      </c>
      <c r="D343" s="7" t="s">
        <v>1581</v>
      </c>
      <c r="E343" s="86" t="s">
        <v>1582</v>
      </c>
      <c r="F343" s="7" t="s">
        <v>1583</v>
      </c>
      <c r="G343" s="139">
        <v>2012630010376</v>
      </c>
      <c r="H343" s="142" t="s">
        <v>1584</v>
      </c>
      <c r="I343" s="7" t="s">
        <v>1585</v>
      </c>
      <c r="J343" s="7" t="s">
        <v>1586</v>
      </c>
      <c r="K343" s="7" t="s">
        <v>1439</v>
      </c>
      <c r="L343" s="19" t="s">
        <v>1587</v>
      </c>
      <c r="M343" s="19"/>
      <c r="N343" s="19"/>
      <c r="O343" s="7" t="s">
        <v>1588</v>
      </c>
      <c r="P343" s="7"/>
      <c r="Q343" s="7" t="s">
        <v>1589</v>
      </c>
      <c r="R343" s="19" t="s">
        <v>1590</v>
      </c>
      <c r="S343" s="19" t="s">
        <v>1591</v>
      </c>
      <c r="T343" s="539"/>
      <c r="U343" s="539"/>
      <c r="V343" s="261" t="s">
        <v>1592</v>
      </c>
      <c r="W343" s="7"/>
      <c r="X343" s="563">
        <v>12630</v>
      </c>
      <c r="Y343" s="563"/>
      <c r="Z343" s="563"/>
      <c r="AA343" s="563"/>
      <c r="AB343" s="563"/>
      <c r="AC343" s="563"/>
      <c r="AD343" s="33" t="s">
        <v>1414</v>
      </c>
    </row>
    <row r="344" spans="1:30" s="1" customFormat="1" ht="163.5" hidden="1" customHeight="1" x14ac:dyDescent="0.2">
      <c r="A344" s="323" t="s">
        <v>1350</v>
      </c>
      <c r="B344" s="315" t="s">
        <v>1351</v>
      </c>
      <c r="C344" s="143" t="s">
        <v>1593</v>
      </c>
      <c r="D344" s="7" t="s">
        <v>1594</v>
      </c>
      <c r="E344" s="86" t="s">
        <v>1595</v>
      </c>
      <c r="F344" s="85" t="s">
        <v>1596</v>
      </c>
      <c r="G344" s="139">
        <v>2012630010289</v>
      </c>
      <c r="H344" s="142" t="s">
        <v>1597</v>
      </c>
      <c r="I344" s="7" t="s">
        <v>1598</v>
      </c>
      <c r="J344" s="7" t="s">
        <v>1599</v>
      </c>
      <c r="K344" s="7" t="s">
        <v>1600</v>
      </c>
      <c r="L344" s="19" t="s">
        <v>1601</v>
      </c>
      <c r="M344" s="19"/>
      <c r="N344" s="19"/>
      <c r="O344" s="7" t="s">
        <v>1602</v>
      </c>
      <c r="P344" s="8" t="s">
        <v>1409</v>
      </c>
      <c r="Q344" s="7" t="s">
        <v>1603</v>
      </c>
      <c r="R344" s="19" t="s">
        <v>1600</v>
      </c>
      <c r="S344" s="19" t="s">
        <v>1601</v>
      </c>
      <c r="T344" s="539"/>
      <c r="U344" s="539"/>
      <c r="V344" s="261" t="s">
        <v>1604</v>
      </c>
      <c r="W344" s="7"/>
      <c r="X344" s="563">
        <v>284919</v>
      </c>
      <c r="Y344" s="563"/>
      <c r="Z344" s="563"/>
      <c r="AA344" s="563"/>
      <c r="AB344" s="563"/>
      <c r="AC344" s="563"/>
      <c r="AD344" s="33" t="s">
        <v>1605</v>
      </c>
    </row>
    <row r="345" spans="1:30" s="1" customFormat="1" ht="30" hidden="1" customHeight="1" x14ac:dyDescent="0.2">
      <c r="A345" s="323" t="s">
        <v>1350</v>
      </c>
      <c r="B345" s="318"/>
      <c r="C345" s="87"/>
      <c r="D345" s="87"/>
      <c r="E345" s="87"/>
      <c r="F345" s="87"/>
      <c r="G345" s="87"/>
      <c r="H345" s="87"/>
      <c r="I345" s="87"/>
      <c r="J345" s="87"/>
      <c r="K345" s="87"/>
      <c r="L345" s="87"/>
      <c r="M345" s="87"/>
      <c r="N345" s="87"/>
      <c r="O345" s="87"/>
      <c r="P345" s="87"/>
      <c r="Q345" s="87"/>
      <c r="R345" s="87"/>
      <c r="S345" s="87"/>
      <c r="T345" s="87"/>
      <c r="U345" s="87"/>
      <c r="V345" s="87"/>
      <c r="W345" s="87"/>
      <c r="X345" s="173">
        <f>SUM(X321:X344)</f>
        <v>49877044384</v>
      </c>
      <c r="Y345" s="352"/>
      <c r="Z345" s="352"/>
      <c r="AA345" s="352"/>
      <c r="AB345" s="352"/>
      <c r="AC345" s="352"/>
      <c r="AD345" s="88"/>
    </row>
    <row r="346" spans="1:30" s="1" customFormat="1" ht="144" hidden="1" customHeight="1" x14ac:dyDescent="0.2">
      <c r="A346" s="15" t="s">
        <v>1606</v>
      </c>
      <c r="B346" s="312" t="s">
        <v>1607</v>
      </c>
      <c r="C346" s="563" t="s">
        <v>1608</v>
      </c>
      <c r="D346" s="19" t="s">
        <v>1609</v>
      </c>
      <c r="E346" s="19" t="s">
        <v>1610</v>
      </c>
      <c r="F346" s="19" t="s">
        <v>1611</v>
      </c>
      <c r="G346" s="137">
        <v>2012630010362</v>
      </c>
      <c r="H346" s="32" t="s">
        <v>1612</v>
      </c>
      <c r="I346" s="33" t="s">
        <v>1613</v>
      </c>
      <c r="J346" s="33" t="s">
        <v>1614</v>
      </c>
      <c r="K346" s="33" t="s">
        <v>1615</v>
      </c>
      <c r="L346" s="19">
        <v>1</v>
      </c>
      <c r="M346" s="19"/>
      <c r="N346" s="19"/>
      <c r="O346" s="19" t="s">
        <v>1616</v>
      </c>
      <c r="P346" s="19" t="s">
        <v>1617</v>
      </c>
      <c r="Q346" s="19" t="s">
        <v>1618</v>
      </c>
      <c r="R346" s="19">
        <v>0</v>
      </c>
      <c r="S346" s="19">
        <v>1</v>
      </c>
      <c r="T346" s="19"/>
      <c r="U346" s="19"/>
      <c r="V346" s="20" t="s">
        <v>1619</v>
      </c>
      <c r="W346" s="19" t="s">
        <v>1620</v>
      </c>
      <c r="X346" s="19">
        <v>0</v>
      </c>
      <c r="Y346" s="19"/>
      <c r="Z346" s="19"/>
      <c r="AA346" s="19"/>
      <c r="AB346" s="19"/>
      <c r="AC346" s="19"/>
      <c r="AD346" s="19" t="s">
        <v>1621</v>
      </c>
    </row>
    <row r="347" spans="1:30" s="1" customFormat="1" ht="156.75" hidden="1" customHeight="1" x14ac:dyDescent="0.2">
      <c r="A347" s="15" t="s">
        <v>1606</v>
      </c>
      <c r="B347" s="312" t="s">
        <v>1607</v>
      </c>
      <c r="C347" s="563" t="s">
        <v>1608</v>
      </c>
      <c r="D347" s="19" t="s">
        <v>1609</v>
      </c>
      <c r="E347" s="19" t="s">
        <v>1610</v>
      </c>
      <c r="F347" s="19" t="s">
        <v>1611</v>
      </c>
      <c r="G347" s="137">
        <v>2012630010362</v>
      </c>
      <c r="H347" s="32" t="s">
        <v>1612</v>
      </c>
      <c r="I347" s="33" t="s">
        <v>1613</v>
      </c>
      <c r="J347" s="33" t="s">
        <v>1614</v>
      </c>
      <c r="K347" s="33" t="s">
        <v>1615</v>
      </c>
      <c r="L347" s="19">
        <v>1</v>
      </c>
      <c r="M347" s="19"/>
      <c r="N347" s="19"/>
      <c r="O347" s="19" t="s">
        <v>1622</v>
      </c>
      <c r="P347" s="19" t="s">
        <v>1623</v>
      </c>
      <c r="Q347" s="19" t="s">
        <v>1624</v>
      </c>
      <c r="R347" s="19">
        <v>0</v>
      </c>
      <c r="S347" s="19">
        <v>1</v>
      </c>
      <c r="T347" s="19"/>
      <c r="U347" s="19"/>
      <c r="V347" s="20" t="s">
        <v>1619</v>
      </c>
      <c r="W347" s="19" t="s">
        <v>1625</v>
      </c>
      <c r="X347" s="19">
        <v>0</v>
      </c>
      <c r="Y347" s="19"/>
      <c r="Z347" s="19"/>
      <c r="AA347" s="19"/>
      <c r="AB347" s="19"/>
      <c r="AC347" s="19"/>
      <c r="AD347" s="19" t="s">
        <v>1621</v>
      </c>
    </row>
    <row r="348" spans="1:30" s="1" customFormat="1" ht="109.5" hidden="1" customHeight="1" x14ac:dyDescent="0.2">
      <c r="A348" s="15" t="s">
        <v>1606</v>
      </c>
      <c r="B348" s="312" t="s">
        <v>1607</v>
      </c>
      <c r="C348" s="563" t="s">
        <v>1608</v>
      </c>
      <c r="D348" s="19" t="s">
        <v>1609</v>
      </c>
      <c r="E348" s="19" t="s">
        <v>1610</v>
      </c>
      <c r="F348" s="19" t="s">
        <v>1611</v>
      </c>
      <c r="G348" s="137">
        <v>2012630010363</v>
      </c>
      <c r="H348" s="563" t="s">
        <v>1626</v>
      </c>
      <c r="I348" s="33" t="s">
        <v>1627</v>
      </c>
      <c r="J348" s="33" t="s">
        <v>1628</v>
      </c>
      <c r="K348" s="33" t="s">
        <v>1615</v>
      </c>
      <c r="L348" s="19">
        <v>2</v>
      </c>
      <c r="M348" s="19"/>
      <c r="N348" s="19"/>
      <c r="O348" s="19" t="s">
        <v>1629</v>
      </c>
      <c r="P348" s="19" t="s">
        <v>1630</v>
      </c>
      <c r="Q348" s="19" t="s">
        <v>1631</v>
      </c>
      <c r="R348" s="19">
        <v>0</v>
      </c>
      <c r="S348" s="19">
        <v>2</v>
      </c>
      <c r="T348" s="19"/>
      <c r="U348" s="19"/>
      <c r="V348" s="20" t="s">
        <v>1632</v>
      </c>
      <c r="W348" s="19" t="s">
        <v>1279</v>
      </c>
      <c r="X348" s="174">
        <v>50000000</v>
      </c>
      <c r="Y348" s="174"/>
      <c r="Z348" s="174"/>
      <c r="AA348" s="174"/>
      <c r="AB348" s="174"/>
      <c r="AC348" s="174"/>
      <c r="AD348" s="19" t="s">
        <v>1621</v>
      </c>
    </row>
    <row r="349" spans="1:30" s="1" customFormat="1" ht="122.25" hidden="1" customHeight="1" x14ac:dyDescent="0.2">
      <c r="A349" s="15" t="s">
        <v>1606</v>
      </c>
      <c r="B349" s="312" t="s">
        <v>1607</v>
      </c>
      <c r="C349" s="563" t="s">
        <v>1608</v>
      </c>
      <c r="D349" s="19" t="s">
        <v>1609</v>
      </c>
      <c r="E349" s="19" t="s">
        <v>1610</v>
      </c>
      <c r="F349" s="19" t="s">
        <v>1611</v>
      </c>
      <c r="G349" s="137">
        <v>2012630010363</v>
      </c>
      <c r="H349" s="563" t="s">
        <v>1626</v>
      </c>
      <c r="I349" s="33" t="s">
        <v>1627</v>
      </c>
      <c r="J349" s="33" t="s">
        <v>1628</v>
      </c>
      <c r="K349" s="33" t="s">
        <v>1615</v>
      </c>
      <c r="L349" s="19">
        <v>2</v>
      </c>
      <c r="M349" s="19"/>
      <c r="N349" s="19"/>
      <c r="O349" s="19" t="s">
        <v>1633</v>
      </c>
      <c r="P349" s="19" t="s">
        <v>1634</v>
      </c>
      <c r="Q349" s="19" t="s">
        <v>1624</v>
      </c>
      <c r="R349" s="19">
        <v>0</v>
      </c>
      <c r="S349" s="19">
        <v>2</v>
      </c>
      <c r="T349" s="19"/>
      <c r="U349" s="19"/>
      <c r="V349" s="20" t="s">
        <v>1632</v>
      </c>
      <c r="W349" s="19" t="s">
        <v>1625</v>
      </c>
      <c r="X349" s="19">
        <v>0</v>
      </c>
      <c r="Y349" s="19"/>
      <c r="Z349" s="19"/>
      <c r="AA349" s="19"/>
      <c r="AB349" s="19"/>
      <c r="AC349" s="19"/>
      <c r="AD349" s="19" t="s">
        <v>1621</v>
      </c>
    </row>
    <row r="350" spans="1:30" s="1" customFormat="1" ht="126" hidden="1" customHeight="1" x14ac:dyDescent="0.2">
      <c r="A350" s="15" t="s">
        <v>1606</v>
      </c>
      <c r="B350" s="312" t="s">
        <v>1607</v>
      </c>
      <c r="C350" s="563" t="s">
        <v>1608</v>
      </c>
      <c r="D350" s="19" t="s">
        <v>1609</v>
      </c>
      <c r="E350" s="19" t="s">
        <v>1610</v>
      </c>
      <c r="F350" s="19" t="s">
        <v>1611</v>
      </c>
      <c r="G350" s="137">
        <v>2012630010363</v>
      </c>
      <c r="H350" s="563" t="s">
        <v>1626</v>
      </c>
      <c r="I350" s="539" t="s">
        <v>1635</v>
      </c>
      <c r="J350" s="539" t="s">
        <v>1636</v>
      </c>
      <c r="K350" s="539" t="s">
        <v>1637</v>
      </c>
      <c r="L350" s="19">
        <v>2</v>
      </c>
      <c r="M350" s="19"/>
      <c r="N350" s="19"/>
      <c r="O350" s="19" t="s">
        <v>1638</v>
      </c>
      <c r="P350" s="19" t="s">
        <v>1634</v>
      </c>
      <c r="Q350" s="19" t="s">
        <v>1639</v>
      </c>
      <c r="R350" s="19">
        <v>0</v>
      </c>
      <c r="S350" s="19">
        <v>10</v>
      </c>
      <c r="T350" s="19"/>
      <c r="U350" s="19"/>
      <c r="V350" s="20" t="s">
        <v>1632</v>
      </c>
      <c r="W350" s="19"/>
      <c r="X350" s="16">
        <v>0</v>
      </c>
      <c r="Y350" s="16"/>
      <c r="Z350" s="16"/>
      <c r="AA350" s="16"/>
      <c r="AB350" s="16"/>
      <c r="AC350" s="16"/>
      <c r="AD350" s="19" t="s">
        <v>1621</v>
      </c>
    </row>
    <row r="351" spans="1:30" s="1" customFormat="1" ht="180" hidden="1" customHeight="1" x14ac:dyDescent="0.2">
      <c r="A351" s="15" t="s">
        <v>1606</v>
      </c>
      <c r="B351" s="312" t="s">
        <v>1607</v>
      </c>
      <c r="C351" s="563" t="s">
        <v>1608</v>
      </c>
      <c r="D351" s="19" t="s">
        <v>1609</v>
      </c>
      <c r="E351" s="19" t="s">
        <v>1610</v>
      </c>
      <c r="F351" s="19" t="s">
        <v>1640</v>
      </c>
      <c r="G351" s="137">
        <v>2012630010364</v>
      </c>
      <c r="H351" s="541" t="s">
        <v>1641</v>
      </c>
      <c r="I351" s="537" t="s">
        <v>1642</v>
      </c>
      <c r="J351" s="537" t="s">
        <v>1643</v>
      </c>
      <c r="K351" s="537" t="s">
        <v>1644</v>
      </c>
      <c r="L351" s="537">
        <v>120</v>
      </c>
      <c r="M351" s="537"/>
      <c r="N351" s="537"/>
      <c r="O351" s="19" t="s">
        <v>1645</v>
      </c>
      <c r="P351" s="19" t="s">
        <v>1646</v>
      </c>
      <c r="Q351" s="19" t="s">
        <v>1647</v>
      </c>
      <c r="R351" s="19">
        <v>0</v>
      </c>
      <c r="S351" s="19">
        <v>3</v>
      </c>
      <c r="T351" s="19"/>
      <c r="U351" s="19"/>
      <c r="V351" s="20" t="s">
        <v>1648</v>
      </c>
      <c r="W351" s="19" t="s">
        <v>1279</v>
      </c>
      <c r="X351" s="265">
        <v>50000000</v>
      </c>
      <c r="Y351" s="265"/>
      <c r="Z351" s="265"/>
      <c r="AA351" s="265"/>
      <c r="AB351" s="265"/>
      <c r="AC351" s="265"/>
      <c r="AD351" s="19" t="s">
        <v>1649</v>
      </c>
    </row>
    <row r="352" spans="1:30" s="1" customFormat="1" ht="77.25" hidden="1" thickBot="1" x14ac:dyDescent="0.25">
      <c r="A352" s="15" t="s">
        <v>1606</v>
      </c>
      <c r="B352" s="312" t="s">
        <v>1607</v>
      </c>
      <c r="C352" s="563" t="s">
        <v>1608</v>
      </c>
      <c r="D352" s="19" t="s">
        <v>1609</v>
      </c>
      <c r="E352" s="19" t="s">
        <v>1610</v>
      </c>
      <c r="F352" s="33" t="s">
        <v>1650</v>
      </c>
      <c r="G352" s="137">
        <v>2012630010365</v>
      </c>
      <c r="H352" s="563" t="s">
        <v>1651</v>
      </c>
      <c r="I352" s="33" t="s">
        <v>1652</v>
      </c>
      <c r="J352" s="33" t="s">
        <v>1653</v>
      </c>
      <c r="K352" s="33" t="s">
        <v>1654</v>
      </c>
      <c r="L352" s="176">
        <v>3505</v>
      </c>
      <c r="M352" s="176"/>
      <c r="N352" s="176"/>
      <c r="O352" s="19" t="s">
        <v>1655</v>
      </c>
      <c r="P352" s="19" t="s">
        <v>1656</v>
      </c>
      <c r="Q352" s="19" t="s">
        <v>1657</v>
      </c>
      <c r="R352" s="19">
        <v>0</v>
      </c>
      <c r="S352" s="19">
        <v>3505</v>
      </c>
      <c r="T352" s="19"/>
      <c r="U352" s="19"/>
      <c r="V352" s="20" t="s">
        <v>1658</v>
      </c>
      <c r="W352" s="19" t="s">
        <v>1279</v>
      </c>
      <c r="X352" s="628">
        <v>41540638</v>
      </c>
      <c r="Y352" s="552"/>
      <c r="Z352" s="552"/>
      <c r="AA352" s="552"/>
      <c r="AB352" s="552"/>
      <c r="AC352" s="552"/>
      <c r="AD352" s="19" t="s">
        <v>1659</v>
      </c>
    </row>
    <row r="353" spans="1:30" s="1" customFormat="1" ht="77.25" hidden="1" thickBot="1" x14ac:dyDescent="0.25">
      <c r="A353" s="15" t="s">
        <v>1606</v>
      </c>
      <c r="B353" s="312" t="s">
        <v>1607</v>
      </c>
      <c r="C353" s="563" t="s">
        <v>1608</v>
      </c>
      <c r="D353" s="19" t="s">
        <v>1609</v>
      </c>
      <c r="E353" s="19" t="s">
        <v>1610</v>
      </c>
      <c r="F353" s="33" t="s">
        <v>1650</v>
      </c>
      <c r="G353" s="137">
        <v>2012630010365</v>
      </c>
      <c r="H353" s="563" t="s">
        <v>1651</v>
      </c>
      <c r="I353" s="33" t="s">
        <v>1652</v>
      </c>
      <c r="J353" s="33" t="s">
        <v>1653</v>
      </c>
      <c r="K353" s="33" t="s">
        <v>1654</v>
      </c>
      <c r="L353" s="176">
        <v>3505</v>
      </c>
      <c r="M353" s="176"/>
      <c r="N353" s="176"/>
      <c r="O353" s="19" t="s">
        <v>1660</v>
      </c>
      <c r="P353" s="19" t="s">
        <v>1661</v>
      </c>
      <c r="Q353" s="19" t="s">
        <v>1662</v>
      </c>
      <c r="R353" s="19">
        <v>0</v>
      </c>
      <c r="S353" s="19">
        <v>65</v>
      </c>
      <c r="T353" s="19"/>
      <c r="U353" s="19"/>
      <c r="V353" s="20" t="s">
        <v>1658</v>
      </c>
      <c r="W353" s="19" t="s">
        <v>1279</v>
      </c>
      <c r="X353" s="629"/>
      <c r="Y353" s="553"/>
      <c r="Z353" s="553"/>
      <c r="AA353" s="553"/>
      <c r="AB353" s="553"/>
      <c r="AC353" s="553"/>
      <c r="AD353" s="19" t="s">
        <v>1659</v>
      </c>
    </row>
    <row r="354" spans="1:30" s="1" customFormat="1" ht="217.5" hidden="1" thickBot="1" x14ac:dyDescent="0.25">
      <c r="A354" s="15" t="s">
        <v>1606</v>
      </c>
      <c r="B354" s="312" t="s">
        <v>1663</v>
      </c>
      <c r="C354" s="563" t="s">
        <v>1664</v>
      </c>
      <c r="D354" s="19" t="s">
        <v>1665</v>
      </c>
      <c r="E354" s="19" t="s">
        <v>1666</v>
      </c>
      <c r="F354" s="33" t="s">
        <v>1667</v>
      </c>
      <c r="G354" s="137">
        <v>2012630010347</v>
      </c>
      <c r="H354" s="563" t="s">
        <v>1668</v>
      </c>
      <c r="I354" s="539" t="s">
        <v>1669</v>
      </c>
      <c r="J354" s="539" t="s">
        <v>1670</v>
      </c>
      <c r="K354" s="539" t="s">
        <v>1671</v>
      </c>
      <c r="L354" s="134">
        <v>1</v>
      </c>
      <c r="M354" s="134"/>
      <c r="N354" s="134"/>
      <c r="O354" s="19" t="s">
        <v>1672</v>
      </c>
      <c r="P354" s="19" t="s">
        <v>1646</v>
      </c>
      <c r="Q354" s="19" t="s">
        <v>1673</v>
      </c>
      <c r="R354" s="19">
        <v>0</v>
      </c>
      <c r="S354" s="19">
        <v>30</v>
      </c>
      <c r="T354" s="19"/>
      <c r="U354" s="19"/>
      <c r="V354" s="563" t="s">
        <v>1674</v>
      </c>
      <c r="W354" s="33" t="s">
        <v>1279</v>
      </c>
      <c r="X354" s="612">
        <v>20000000</v>
      </c>
      <c r="Y354" s="544"/>
      <c r="Z354" s="544"/>
      <c r="AA354" s="544"/>
      <c r="AB354" s="544"/>
      <c r="AC354" s="544"/>
      <c r="AD354" s="33" t="s">
        <v>1649</v>
      </c>
    </row>
    <row r="355" spans="1:30" s="1" customFormat="1" ht="217.5" hidden="1" thickBot="1" x14ac:dyDescent="0.25">
      <c r="A355" s="15" t="s">
        <v>1606</v>
      </c>
      <c r="B355" s="312" t="s">
        <v>1663</v>
      </c>
      <c r="C355" s="563" t="s">
        <v>1664</v>
      </c>
      <c r="D355" s="19" t="s">
        <v>1665</v>
      </c>
      <c r="E355" s="19" t="s">
        <v>1666</v>
      </c>
      <c r="F355" s="33" t="s">
        <v>1667</v>
      </c>
      <c r="G355" s="137">
        <v>2012630010347</v>
      </c>
      <c r="H355" s="563" t="s">
        <v>1668</v>
      </c>
      <c r="I355" s="19" t="s">
        <v>1675</v>
      </c>
      <c r="J355" s="19" t="s">
        <v>1676</v>
      </c>
      <c r="K355" s="19" t="s">
        <v>1677</v>
      </c>
      <c r="L355" s="84">
        <v>1</v>
      </c>
      <c r="M355" s="84"/>
      <c r="N355" s="84"/>
      <c r="O355" s="19" t="s">
        <v>1678</v>
      </c>
      <c r="P355" s="19" t="s">
        <v>1646</v>
      </c>
      <c r="Q355" s="19" t="s">
        <v>1679</v>
      </c>
      <c r="R355" s="19">
        <v>0</v>
      </c>
      <c r="S355" s="19">
        <v>30</v>
      </c>
      <c r="T355" s="19"/>
      <c r="U355" s="19"/>
      <c r="V355" s="563" t="s">
        <v>1674</v>
      </c>
      <c r="W355" s="33" t="s">
        <v>1279</v>
      </c>
      <c r="X355" s="613"/>
      <c r="Y355" s="545"/>
      <c r="Z355" s="545"/>
      <c r="AA355" s="545"/>
      <c r="AB355" s="545"/>
      <c r="AC355" s="545"/>
      <c r="AD355" s="33" t="s">
        <v>1649</v>
      </c>
    </row>
    <row r="356" spans="1:30" s="1" customFormat="1" ht="217.5" hidden="1" thickBot="1" x14ac:dyDescent="0.25">
      <c r="A356" s="15" t="s">
        <v>1606</v>
      </c>
      <c r="B356" s="312" t="s">
        <v>1663</v>
      </c>
      <c r="C356" s="563" t="s">
        <v>1664</v>
      </c>
      <c r="D356" s="19" t="s">
        <v>1665</v>
      </c>
      <c r="E356" s="19" t="s">
        <v>1666</v>
      </c>
      <c r="F356" s="33" t="s">
        <v>1667</v>
      </c>
      <c r="G356" s="137">
        <v>2012630010347</v>
      </c>
      <c r="H356" s="563" t="s">
        <v>1668</v>
      </c>
      <c r="I356" s="19" t="s">
        <v>1680</v>
      </c>
      <c r="J356" s="19" t="s">
        <v>1681</v>
      </c>
      <c r="K356" s="19" t="s">
        <v>1682</v>
      </c>
      <c r="L356" s="19" t="s">
        <v>1683</v>
      </c>
      <c r="M356" s="19"/>
      <c r="N356" s="19"/>
      <c r="O356" s="19" t="s">
        <v>1684</v>
      </c>
      <c r="P356" s="19" t="s">
        <v>1685</v>
      </c>
      <c r="Q356" s="19" t="s">
        <v>1686</v>
      </c>
      <c r="R356" s="19">
        <v>0</v>
      </c>
      <c r="S356" s="19">
        <v>30</v>
      </c>
      <c r="T356" s="19"/>
      <c r="U356" s="19"/>
      <c r="V356" s="563" t="s">
        <v>1674</v>
      </c>
      <c r="W356" s="33" t="s">
        <v>1279</v>
      </c>
      <c r="X356" s="613"/>
      <c r="Y356" s="545"/>
      <c r="Z356" s="545"/>
      <c r="AA356" s="545"/>
      <c r="AB356" s="545"/>
      <c r="AC356" s="545"/>
      <c r="AD356" s="33" t="s">
        <v>1649</v>
      </c>
    </row>
    <row r="357" spans="1:30" s="1" customFormat="1" ht="268.5" hidden="1" thickBot="1" x14ac:dyDescent="0.25">
      <c r="A357" s="15" t="s">
        <v>1606</v>
      </c>
      <c r="B357" s="312" t="s">
        <v>1663</v>
      </c>
      <c r="C357" s="563" t="s">
        <v>1664</v>
      </c>
      <c r="D357" s="19" t="s">
        <v>1665</v>
      </c>
      <c r="E357" s="19" t="s">
        <v>1666</v>
      </c>
      <c r="F357" s="33" t="s">
        <v>1667</v>
      </c>
      <c r="G357" s="137">
        <v>2012630010347</v>
      </c>
      <c r="H357" s="563" t="s">
        <v>1668</v>
      </c>
      <c r="I357" s="19" t="s">
        <v>1687</v>
      </c>
      <c r="J357" s="19" t="s">
        <v>1688</v>
      </c>
      <c r="K357" s="19" t="s">
        <v>1689</v>
      </c>
      <c r="L357" s="84">
        <v>1</v>
      </c>
      <c r="M357" s="84"/>
      <c r="N357" s="84"/>
      <c r="O357" s="19" t="s">
        <v>1690</v>
      </c>
      <c r="P357" s="19" t="s">
        <v>1685</v>
      </c>
      <c r="Q357" s="19" t="s">
        <v>1691</v>
      </c>
      <c r="R357" s="19">
        <v>0</v>
      </c>
      <c r="S357" s="19">
        <v>30</v>
      </c>
      <c r="T357" s="19"/>
      <c r="U357" s="19"/>
      <c r="V357" s="563" t="s">
        <v>1674</v>
      </c>
      <c r="W357" s="33" t="s">
        <v>1279</v>
      </c>
      <c r="X357" s="613"/>
      <c r="Y357" s="545"/>
      <c r="Z357" s="545"/>
      <c r="AA357" s="545"/>
      <c r="AB357" s="545"/>
      <c r="AC357" s="545"/>
      <c r="AD357" s="33" t="s">
        <v>1649</v>
      </c>
    </row>
    <row r="358" spans="1:30" s="1" customFormat="1" ht="217.5" hidden="1" thickBot="1" x14ac:dyDescent="0.25">
      <c r="A358" s="15" t="s">
        <v>1606</v>
      </c>
      <c r="B358" s="312" t="s">
        <v>1663</v>
      </c>
      <c r="C358" s="563" t="s">
        <v>1664</v>
      </c>
      <c r="D358" s="19" t="s">
        <v>1665</v>
      </c>
      <c r="E358" s="19" t="s">
        <v>1666</v>
      </c>
      <c r="F358" s="33" t="s">
        <v>1667</v>
      </c>
      <c r="G358" s="137">
        <v>2012630010347</v>
      </c>
      <c r="H358" s="563" t="s">
        <v>1668</v>
      </c>
      <c r="I358" s="19" t="s">
        <v>1692</v>
      </c>
      <c r="J358" s="19" t="s">
        <v>1693</v>
      </c>
      <c r="K358" s="19" t="s">
        <v>1694</v>
      </c>
      <c r="L358" s="563"/>
      <c r="M358" s="563"/>
      <c r="N358" s="563"/>
      <c r="O358" s="19" t="s">
        <v>1695</v>
      </c>
      <c r="P358" s="19" t="s">
        <v>1685</v>
      </c>
      <c r="Q358" s="19" t="s">
        <v>1696</v>
      </c>
      <c r="R358" s="19">
        <v>0</v>
      </c>
      <c r="S358" s="19">
        <v>30</v>
      </c>
      <c r="T358" s="19"/>
      <c r="U358" s="19"/>
      <c r="V358" s="563" t="s">
        <v>1674</v>
      </c>
      <c r="W358" s="19" t="s">
        <v>1279</v>
      </c>
      <c r="X358" s="614"/>
      <c r="Y358" s="546"/>
      <c r="Z358" s="546"/>
      <c r="AA358" s="546"/>
      <c r="AB358" s="546"/>
      <c r="AC358" s="546"/>
      <c r="AD358" s="33" t="s">
        <v>1649</v>
      </c>
    </row>
    <row r="359" spans="1:30" s="1" customFormat="1" ht="217.5" hidden="1" thickBot="1" x14ac:dyDescent="0.25">
      <c r="A359" s="15" t="s">
        <v>1606</v>
      </c>
      <c r="B359" s="312" t="s">
        <v>1663</v>
      </c>
      <c r="C359" s="563" t="s">
        <v>1664</v>
      </c>
      <c r="D359" s="19" t="s">
        <v>1665</v>
      </c>
      <c r="E359" s="19" t="s">
        <v>1666</v>
      </c>
      <c r="F359" s="19" t="s">
        <v>1667</v>
      </c>
      <c r="G359" s="137">
        <v>2012630010273</v>
      </c>
      <c r="H359" s="563" t="s">
        <v>1697</v>
      </c>
      <c r="I359" s="19" t="s">
        <v>1698</v>
      </c>
      <c r="J359" s="19" t="s">
        <v>1699</v>
      </c>
      <c r="K359" s="19" t="s">
        <v>1700</v>
      </c>
      <c r="L359" s="19">
        <v>15</v>
      </c>
      <c r="M359" s="19"/>
      <c r="N359" s="19"/>
      <c r="O359" s="19" t="s">
        <v>1701</v>
      </c>
      <c r="P359" s="19" t="s">
        <v>1646</v>
      </c>
      <c r="Q359" s="19" t="s">
        <v>1702</v>
      </c>
      <c r="R359" s="19">
        <v>10</v>
      </c>
      <c r="S359" s="19">
        <v>15</v>
      </c>
      <c r="T359" s="19"/>
      <c r="U359" s="19"/>
      <c r="V359" s="563" t="s">
        <v>1703</v>
      </c>
      <c r="W359" s="608" t="s">
        <v>1279</v>
      </c>
      <c r="X359" s="612">
        <v>38000000</v>
      </c>
      <c r="Y359" s="544"/>
      <c r="Z359" s="544"/>
      <c r="AA359" s="544"/>
      <c r="AB359" s="544"/>
      <c r="AC359" s="544"/>
      <c r="AD359" s="608" t="s">
        <v>1649</v>
      </c>
    </row>
    <row r="360" spans="1:30" s="1" customFormat="1" ht="217.5" hidden="1" thickBot="1" x14ac:dyDescent="0.25">
      <c r="A360" s="15" t="s">
        <v>1606</v>
      </c>
      <c r="B360" s="312" t="s">
        <v>1663</v>
      </c>
      <c r="C360" s="563" t="s">
        <v>1664</v>
      </c>
      <c r="D360" s="19" t="s">
        <v>1665</v>
      </c>
      <c r="E360" s="19" t="s">
        <v>1666</v>
      </c>
      <c r="F360" s="19" t="s">
        <v>1667</v>
      </c>
      <c r="G360" s="137">
        <v>2012630010273</v>
      </c>
      <c r="H360" s="563" t="s">
        <v>1697</v>
      </c>
      <c r="I360" s="19" t="s">
        <v>1698</v>
      </c>
      <c r="J360" s="19" t="s">
        <v>1699</v>
      </c>
      <c r="K360" s="19" t="s">
        <v>1700</v>
      </c>
      <c r="L360" s="19">
        <v>15</v>
      </c>
      <c r="M360" s="19"/>
      <c r="N360" s="19"/>
      <c r="O360" s="19" t="s">
        <v>1704</v>
      </c>
      <c r="P360" s="19" t="s">
        <v>1646</v>
      </c>
      <c r="Q360" s="19" t="s">
        <v>1705</v>
      </c>
      <c r="R360" s="19">
        <v>0</v>
      </c>
      <c r="S360" s="19">
        <v>5</v>
      </c>
      <c r="T360" s="19"/>
      <c r="U360" s="19"/>
      <c r="V360" s="563" t="s">
        <v>1703</v>
      </c>
      <c r="W360" s="609"/>
      <c r="X360" s="613"/>
      <c r="Y360" s="545"/>
      <c r="Z360" s="545"/>
      <c r="AA360" s="545"/>
      <c r="AB360" s="545"/>
      <c r="AC360" s="545"/>
      <c r="AD360" s="609"/>
    </row>
    <row r="361" spans="1:30" s="1" customFormat="1" ht="384" hidden="1" customHeight="1" x14ac:dyDescent="0.2">
      <c r="A361" s="15" t="s">
        <v>1606</v>
      </c>
      <c r="B361" s="312" t="s">
        <v>1663</v>
      </c>
      <c r="C361" s="563" t="s">
        <v>1664</v>
      </c>
      <c r="D361" s="19" t="s">
        <v>1665</v>
      </c>
      <c r="E361" s="19" t="s">
        <v>1666</v>
      </c>
      <c r="F361" s="19" t="s">
        <v>1667</v>
      </c>
      <c r="G361" s="137">
        <v>2012630010273</v>
      </c>
      <c r="H361" s="563" t="s">
        <v>1697</v>
      </c>
      <c r="I361" s="19" t="s">
        <v>1698</v>
      </c>
      <c r="J361" s="19" t="s">
        <v>1699</v>
      </c>
      <c r="K361" s="19" t="s">
        <v>1700</v>
      </c>
      <c r="L361" s="19">
        <v>15</v>
      </c>
      <c r="M361" s="19"/>
      <c r="N361" s="19"/>
      <c r="O361" s="19" t="s">
        <v>1706</v>
      </c>
      <c r="P361" s="19" t="s">
        <v>1707</v>
      </c>
      <c r="Q361" s="19" t="s">
        <v>1708</v>
      </c>
      <c r="R361" s="19">
        <v>0</v>
      </c>
      <c r="S361" s="19">
        <v>30</v>
      </c>
      <c r="T361" s="19"/>
      <c r="U361" s="19"/>
      <c r="V361" s="563" t="s">
        <v>1703</v>
      </c>
      <c r="W361" s="609"/>
      <c r="X361" s="613"/>
      <c r="Y361" s="545"/>
      <c r="Z361" s="545"/>
      <c r="AA361" s="545"/>
      <c r="AB361" s="545"/>
      <c r="AC361" s="545"/>
      <c r="AD361" s="609"/>
    </row>
    <row r="362" spans="1:30" s="1" customFormat="1" ht="217.5" hidden="1" thickBot="1" x14ac:dyDescent="0.25">
      <c r="A362" s="15" t="s">
        <v>1606</v>
      </c>
      <c r="B362" s="312" t="s">
        <v>1663</v>
      </c>
      <c r="C362" s="563" t="s">
        <v>1664</v>
      </c>
      <c r="D362" s="19" t="s">
        <v>1665</v>
      </c>
      <c r="E362" s="19" t="s">
        <v>1666</v>
      </c>
      <c r="F362" s="19" t="s">
        <v>1667</v>
      </c>
      <c r="G362" s="137">
        <v>2012630010273</v>
      </c>
      <c r="H362" s="563" t="s">
        <v>1697</v>
      </c>
      <c r="I362" s="19" t="s">
        <v>1698</v>
      </c>
      <c r="J362" s="19" t="s">
        <v>1699</v>
      </c>
      <c r="K362" s="19" t="s">
        <v>1700</v>
      </c>
      <c r="L362" s="19">
        <v>15</v>
      </c>
      <c r="M362" s="19"/>
      <c r="N362" s="19"/>
      <c r="O362" s="19" t="s">
        <v>1709</v>
      </c>
      <c r="P362" s="19" t="s">
        <v>1646</v>
      </c>
      <c r="Q362" s="19" t="s">
        <v>1710</v>
      </c>
      <c r="R362" s="19">
        <v>0</v>
      </c>
      <c r="S362" s="19">
        <v>500</v>
      </c>
      <c r="T362" s="19"/>
      <c r="U362" s="19"/>
      <c r="V362" s="563" t="s">
        <v>1703</v>
      </c>
      <c r="W362" s="609"/>
      <c r="X362" s="613"/>
      <c r="Y362" s="545"/>
      <c r="Z362" s="545"/>
      <c r="AA362" s="545"/>
      <c r="AB362" s="545"/>
      <c r="AC362" s="545"/>
      <c r="AD362" s="609"/>
    </row>
    <row r="363" spans="1:30" s="1" customFormat="1" ht="399.75" hidden="1" customHeight="1" x14ac:dyDescent="0.2">
      <c r="A363" s="15" t="s">
        <v>1606</v>
      </c>
      <c r="B363" s="312" t="s">
        <v>1663</v>
      </c>
      <c r="C363" s="563" t="s">
        <v>1664</v>
      </c>
      <c r="D363" s="19" t="s">
        <v>1665</v>
      </c>
      <c r="E363" s="19" t="s">
        <v>1666</v>
      </c>
      <c r="F363" s="19" t="s">
        <v>1667</v>
      </c>
      <c r="G363" s="137">
        <v>2012630010273</v>
      </c>
      <c r="H363" s="563" t="s">
        <v>1697</v>
      </c>
      <c r="I363" s="19" t="s">
        <v>1698</v>
      </c>
      <c r="J363" s="19" t="s">
        <v>1699</v>
      </c>
      <c r="K363" s="19" t="s">
        <v>1700</v>
      </c>
      <c r="L363" s="19">
        <v>15</v>
      </c>
      <c r="M363" s="19"/>
      <c r="N363" s="19"/>
      <c r="O363" s="19" t="s">
        <v>1711</v>
      </c>
      <c r="P363" s="19" t="s">
        <v>1646</v>
      </c>
      <c r="Q363" s="19" t="s">
        <v>1712</v>
      </c>
      <c r="R363" s="19">
        <v>0</v>
      </c>
      <c r="S363" s="19">
        <v>15</v>
      </c>
      <c r="T363" s="19"/>
      <c r="U363" s="19"/>
      <c r="V363" s="563" t="s">
        <v>1703</v>
      </c>
      <c r="W363" s="610"/>
      <c r="X363" s="614"/>
      <c r="Y363" s="546"/>
      <c r="Z363" s="546"/>
      <c r="AA363" s="546"/>
      <c r="AB363" s="546"/>
      <c r="AC363" s="546"/>
      <c r="AD363" s="610"/>
    </row>
    <row r="364" spans="1:30" s="1" customFormat="1" ht="217.5" hidden="1" thickBot="1" x14ac:dyDescent="0.25">
      <c r="A364" s="15" t="s">
        <v>1606</v>
      </c>
      <c r="B364" s="312" t="s">
        <v>1663</v>
      </c>
      <c r="C364" s="32" t="s">
        <v>1664</v>
      </c>
      <c r="D364" s="33" t="s">
        <v>1665</v>
      </c>
      <c r="E364" s="33" t="s">
        <v>1713</v>
      </c>
      <c r="F364" s="33" t="s">
        <v>1714</v>
      </c>
      <c r="G364" s="137">
        <v>2012630010314</v>
      </c>
      <c r="H364" s="563" t="s">
        <v>1715</v>
      </c>
      <c r="I364" s="19" t="s">
        <v>1716</v>
      </c>
      <c r="J364" s="19" t="s">
        <v>1717</v>
      </c>
      <c r="K364" s="19" t="s">
        <v>1718</v>
      </c>
      <c r="L364" s="19">
        <v>26</v>
      </c>
      <c r="M364" s="19"/>
      <c r="N364" s="19"/>
      <c r="O364" s="19" t="s">
        <v>1719</v>
      </c>
      <c r="P364" s="19" t="s">
        <v>1646</v>
      </c>
      <c r="Q364" s="19" t="s">
        <v>1720</v>
      </c>
      <c r="R364" s="19">
        <v>0</v>
      </c>
      <c r="S364" s="19">
        <v>3</v>
      </c>
      <c r="T364" s="19"/>
      <c r="U364" s="19"/>
      <c r="V364" s="563" t="s">
        <v>1721</v>
      </c>
      <c r="W364" s="32"/>
      <c r="X364" s="608">
        <v>0</v>
      </c>
      <c r="Y364" s="537"/>
      <c r="Z364" s="537"/>
      <c r="AA364" s="537"/>
      <c r="AB364" s="537"/>
      <c r="AC364" s="537"/>
      <c r="AD364" s="608" t="s">
        <v>1649</v>
      </c>
    </row>
    <row r="365" spans="1:30" s="1" customFormat="1" ht="217.5" hidden="1" thickBot="1" x14ac:dyDescent="0.25">
      <c r="A365" s="15" t="s">
        <v>1606</v>
      </c>
      <c r="B365" s="312" t="s">
        <v>1663</v>
      </c>
      <c r="C365" s="32" t="s">
        <v>1664</v>
      </c>
      <c r="D365" s="33" t="s">
        <v>1665</v>
      </c>
      <c r="E365" s="33" t="s">
        <v>1713</v>
      </c>
      <c r="F365" s="33" t="s">
        <v>1714</v>
      </c>
      <c r="G365" s="137">
        <v>2012630010314</v>
      </c>
      <c r="H365" s="563" t="s">
        <v>1715</v>
      </c>
      <c r="I365" s="19" t="s">
        <v>1722</v>
      </c>
      <c r="J365" s="19" t="s">
        <v>1723</v>
      </c>
      <c r="K365" s="19" t="s">
        <v>1724</v>
      </c>
      <c r="L365" s="84">
        <v>1</v>
      </c>
      <c r="M365" s="84"/>
      <c r="N365" s="84"/>
      <c r="O365" s="19" t="s">
        <v>1725</v>
      </c>
      <c r="P365" s="19" t="s">
        <v>1646</v>
      </c>
      <c r="Q365" s="19" t="s">
        <v>1726</v>
      </c>
      <c r="R365" s="19">
        <v>0</v>
      </c>
      <c r="S365" s="19">
        <v>30</v>
      </c>
      <c r="T365" s="19"/>
      <c r="U365" s="19"/>
      <c r="V365" s="563" t="s">
        <v>1721</v>
      </c>
      <c r="W365" s="32"/>
      <c r="X365" s="609"/>
      <c r="Y365" s="538"/>
      <c r="Z365" s="538"/>
      <c r="AA365" s="538"/>
      <c r="AB365" s="538"/>
      <c r="AC365" s="538"/>
      <c r="AD365" s="609"/>
    </row>
    <row r="366" spans="1:30" s="1" customFormat="1" ht="217.5" hidden="1" thickBot="1" x14ac:dyDescent="0.25">
      <c r="A366" s="15" t="s">
        <v>1606</v>
      </c>
      <c r="B366" s="312" t="s">
        <v>1663</v>
      </c>
      <c r="C366" s="563" t="s">
        <v>1664</v>
      </c>
      <c r="D366" s="33" t="s">
        <v>1665</v>
      </c>
      <c r="E366" s="33" t="s">
        <v>1713</v>
      </c>
      <c r="F366" s="33" t="s">
        <v>1714</v>
      </c>
      <c r="G366" s="137">
        <v>2012630010314</v>
      </c>
      <c r="H366" s="563" t="s">
        <v>1715</v>
      </c>
      <c r="I366" s="19" t="s">
        <v>1727</v>
      </c>
      <c r="J366" s="19" t="s">
        <v>1728</v>
      </c>
      <c r="K366" s="19" t="s">
        <v>1729</v>
      </c>
      <c r="L366" s="84">
        <v>1</v>
      </c>
      <c r="M366" s="84"/>
      <c r="N366" s="84"/>
      <c r="O366" s="19" t="s">
        <v>1730</v>
      </c>
      <c r="P366" s="19" t="s">
        <v>1646</v>
      </c>
      <c r="Q366" s="19" t="s">
        <v>1731</v>
      </c>
      <c r="R366" s="19">
        <v>0</v>
      </c>
      <c r="S366" s="19">
        <v>6</v>
      </c>
      <c r="T366" s="19"/>
      <c r="U366" s="19"/>
      <c r="V366" s="563" t="s">
        <v>1721</v>
      </c>
      <c r="W366" s="32"/>
      <c r="X366" s="609"/>
      <c r="Y366" s="538"/>
      <c r="Z366" s="538"/>
      <c r="AA366" s="538"/>
      <c r="AB366" s="538"/>
      <c r="AC366" s="538"/>
      <c r="AD366" s="609"/>
    </row>
    <row r="367" spans="1:30" s="1" customFormat="1" ht="159.75" hidden="1" customHeight="1" x14ac:dyDescent="0.2">
      <c r="A367" s="15" t="s">
        <v>1606</v>
      </c>
      <c r="B367" s="312" t="s">
        <v>1663</v>
      </c>
      <c r="C367" s="563" t="s">
        <v>1664</v>
      </c>
      <c r="D367" s="33" t="s">
        <v>1665</v>
      </c>
      <c r="E367" s="33" t="s">
        <v>1713</v>
      </c>
      <c r="F367" s="33" t="s">
        <v>1714</v>
      </c>
      <c r="G367" s="137">
        <v>2012630010314</v>
      </c>
      <c r="H367" s="563" t="s">
        <v>1715</v>
      </c>
      <c r="I367" s="33" t="s">
        <v>1732</v>
      </c>
      <c r="J367" s="19" t="s">
        <v>1733</v>
      </c>
      <c r="K367" s="33" t="s">
        <v>1734</v>
      </c>
      <c r="L367" s="19">
        <v>30</v>
      </c>
      <c r="M367" s="19"/>
      <c r="N367" s="19"/>
      <c r="O367" s="19" t="s">
        <v>1735</v>
      </c>
      <c r="P367" s="19" t="s">
        <v>1646</v>
      </c>
      <c r="Q367" s="19" t="s">
        <v>1736</v>
      </c>
      <c r="R367" s="19">
        <v>0</v>
      </c>
      <c r="S367" s="19">
        <v>3</v>
      </c>
      <c r="T367" s="19"/>
      <c r="U367" s="19"/>
      <c r="V367" s="563" t="s">
        <v>1721</v>
      </c>
      <c r="W367" s="32"/>
      <c r="X367" s="609"/>
      <c r="Y367" s="538"/>
      <c r="Z367" s="538"/>
      <c r="AA367" s="538"/>
      <c r="AB367" s="538"/>
      <c r="AC367" s="538"/>
      <c r="AD367" s="609"/>
    </row>
    <row r="368" spans="1:30" s="1" customFormat="1" ht="217.5" hidden="1" thickBot="1" x14ac:dyDescent="0.25">
      <c r="A368" s="15" t="s">
        <v>1606</v>
      </c>
      <c r="B368" s="312" t="s">
        <v>1663</v>
      </c>
      <c r="C368" s="563" t="s">
        <v>1664</v>
      </c>
      <c r="D368" s="33" t="s">
        <v>1665</v>
      </c>
      <c r="E368" s="33" t="s">
        <v>1713</v>
      </c>
      <c r="F368" s="33" t="s">
        <v>1714</v>
      </c>
      <c r="G368" s="137">
        <v>2012630010314</v>
      </c>
      <c r="H368" s="563" t="s">
        <v>1715</v>
      </c>
      <c r="I368" s="33" t="s">
        <v>1732</v>
      </c>
      <c r="J368" s="19" t="s">
        <v>1737</v>
      </c>
      <c r="K368" s="33" t="s">
        <v>1734</v>
      </c>
      <c r="L368" s="19">
        <f>525*10</f>
        <v>5250</v>
      </c>
      <c r="M368" s="19"/>
      <c r="N368" s="19"/>
      <c r="O368" s="19" t="s">
        <v>1738</v>
      </c>
      <c r="P368" s="19" t="s">
        <v>1646</v>
      </c>
      <c r="Q368" s="19" t="s">
        <v>1739</v>
      </c>
      <c r="R368" s="19">
        <v>0</v>
      </c>
      <c r="S368" s="19">
        <v>525</v>
      </c>
      <c r="T368" s="19"/>
      <c r="U368" s="19"/>
      <c r="V368" s="563" t="s">
        <v>1721</v>
      </c>
      <c r="W368" s="32"/>
      <c r="X368" s="609"/>
      <c r="Y368" s="538"/>
      <c r="Z368" s="538"/>
      <c r="AA368" s="538"/>
      <c r="AB368" s="538"/>
      <c r="AC368" s="538"/>
      <c r="AD368" s="609"/>
    </row>
    <row r="369" spans="1:30" s="1" customFormat="1" ht="64.5" hidden="1" thickBot="1" x14ac:dyDescent="0.25">
      <c r="A369" s="15" t="s">
        <v>1606</v>
      </c>
      <c r="B369" s="312" t="s">
        <v>1663</v>
      </c>
      <c r="C369" s="563" t="s">
        <v>1664</v>
      </c>
      <c r="D369" s="33" t="s">
        <v>1665</v>
      </c>
      <c r="E369" s="33" t="s">
        <v>1713</v>
      </c>
      <c r="F369" s="19" t="s">
        <v>1740</v>
      </c>
      <c r="G369" s="137">
        <v>2012630010314</v>
      </c>
      <c r="H369" s="563" t="s">
        <v>1715</v>
      </c>
      <c r="I369" s="539" t="s">
        <v>1741</v>
      </c>
      <c r="J369" s="19" t="s">
        <v>1742</v>
      </c>
      <c r="K369" s="539" t="s">
        <v>1743</v>
      </c>
      <c r="L369" s="19">
        <v>1</v>
      </c>
      <c r="M369" s="19"/>
      <c r="N369" s="19"/>
      <c r="O369" s="19" t="s">
        <v>1744</v>
      </c>
      <c r="P369" s="19" t="s">
        <v>1646</v>
      </c>
      <c r="Q369" s="19" t="s">
        <v>1745</v>
      </c>
      <c r="R369" s="19">
        <v>0</v>
      </c>
      <c r="S369" s="19">
        <v>3</v>
      </c>
      <c r="T369" s="19"/>
      <c r="U369" s="19"/>
      <c r="V369" s="563" t="s">
        <v>1721</v>
      </c>
      <c r="W369" s="32"/>
      <c r="X369" s="610"/>
      <c r="Y369" s="539"/>
      <c r="Z369" s="539"/>
      <c r="AA369" s="539"/>
      <c r="AB369" s="539"/>
      <c r="AC369" s="539"/>
      <c r="AD369" s="610"/>
    </row>
    <row r="370" spans="1:30" s="1" customFormat="1" ht="217.5" hidden="1" thickBot="1" x14ac:dyDescent="0.25">
      <c r="A370" s="15" t="s">
        <v>1606</v>
      </c>
      <c r="B370" s="312" t="s">
        <v>1663</v>
      </c>
      <c r="C370" s="563" t="s">
        <v>1664</v>
      </c>
      <c r="D370" s="19" t="s">
        <v>1665</v>
      </c>
      <c r="E370" s="19" t="s">
        <v>1713</v>
      </c>
      <c r="F370" s="19" t="s">
        <v>1667</v>
      </c>
      <c r="G370" s="137">
        <v>2012630010348</v>
      </c>
      <c r="H370" s="563" t="s">
        <v>1746</v>
      </c>
      <c r="I370" s="19" t="s">
        <v>1747</v>
      </c>
      <c r="J370" s="19" t="s">
        <v>1748</v>
      </c>
      <c r="K370" s="19" t="s">
        <v>1749</v>
      </c>
      <c r="L370" s="19">
        <v>1</v>
      </c>
      <c r="M370" s="19"/>
      <c r="N370" s="19"/>
      <c r="O370" s="19" t="s">
        <v>1750</v>
      </c>
      <c r="P370" s="19" t="s">
        <v>1646</v>
      </c>
      <c r="Q370" s="19" t="s">
        <v>1751</v>
      </c>
      <c r="R370" s="19">
        <v>0</v>
      </c>
      <c r="S370" s="19">
        <v>3</v>
      </c>
      <c r="T370" s="19"/>
      <c r="U370" s="19"/>
      <c r="V370" s="20" t="s">
        <v>1752</v>
      </c>
      <c r="W370" s="19" t="s">
        <v>1279</v>
      </c>
      <c r="X370" s="174">
        <v>80000</v>
      </c>
      <c r="Y370" s="174"/>
      <c r="Z370" s="174"/>
      <c r="AA370" s="174"/>
      <c r="AB370" s="174"/>
      <c r="AC370" s="174"/>
      <c r="AD370" s="19" t="s">
        <v>1649</v>
      </c>
    </row>
    <row r="371" spans="1:30" s="1" customFormat="1" ht="217.5" hidden="1" thickBot="1" x14ac:dyDescent="0.25">
      <c r="A371" s="15" t="s">
        <v>1606</v>
      </c>
      <c r="B371" s="312" t="s">
        <v>1663</v>
      </c>
      <c r="C371" s="563" t="s">
        <v>1664</v>
      </c>
      <c r="D371" s="19" t="s">
        <v>1665</v>
      </c>
      <c r="E371" s="19" t="s">
        <v>1713</v>
      </c>
      <c r="F371" s="19" t="s">
        <v>1667</v>
      </c>
      <c r="G371" s="137">
        <v>2012630010350</v>
      </c>
      <c r="H371" s="177" t="s">
        <v>1753</v>
      </c>
      <c r="I371" s="19" t="s">
        <v>1754</v>
      </c>
      <c r="J371" s="19" t="s">
        <v>1755</v>
      </c>
      <c r="K371" s="19" t="s">
        <v>1756</v>
      </c>
      <c r="L371" s="19">
        <v>161</v>
      </c>
      <c r="M371" s="19"/>
      <c r="N371" s="19"/>
      <c r="O371" s="19" t="s">
        <v>1757</v>
      </c>
      <c r="P371" s="19" t="s">
        <v>1707</v>
      </c>
      <c r="Q371" s="19" t="s">
        <v>1758</v>
      </c>
      <c r="R371" s="19">
        <v>3</v>
      </c>
      <c r="S371" s="19">
        <v>6</v>
      </c>
      <c r="T371" s="19"/>
      <c r="U371" s="19"/>
      <c r="V371" s="20" t="s">
        <v>1759</v>
      </c>
      <c r="W371" s="19" t="s">
        <v>1279</v>
      </c>
      <c r="X371" s="174">
        <v>183267874</v>
      </c>
      <c r="Y371" s="174"/>
      <c r="Z371" s="174"/>
      <c r="AA371" s="174"/>
      <c r="AB371" s="174"/>
      <c r="AC371" s="174"/>
      <c r="AD371" s="19" t="s">
        <v>1649</v>
      </c>
    </row>
    <row r="372" spans="1:30" s="1" customFormat="1" ht="220.5" hidden="1" customHeight="1" x14ac:dyDescent="0.2">
      <c r="A372" s="15" t="s">
        <v>1606</v>
      </c>
      <c r="B372" s="312" t="s">
        <v>1663</v>
      </c>
      <c r="C372" s="563" t="s">
        <v>1664</v>
      </c>
      <c r="D372" s="19" t="s">
        <v>1665</v>
      </c>
      <c r="E372" s="19" t="s">
        <v>1760</v>
      </c>
      <c r="F372" s="19" t="s">
        <v>1761</v>
      </c>
      <c r="G372" s="137">
        <v>2012630010351</v>
      </c>
      <c r="H372" s="563" t="s">
        <v>1762</v>
      </c>
      <c r="I372" s="19" t="s">
        <v>1763</v>
      </c>
      <c r="J372" s="19" t="s">
        <v>1764</v>
      </c>
      <c r="K372" s="178" t="s">
        <v>1765</v>
      </c>
      <c r="L372" s="19">
        <v>19</v>
      </c>
      <c r="M372" s="19"/>
      <c r="N372" s="19"/>
      <c r="O372" s="19" t="s">
        <v>1766</v>
      </c>
      <c r="P372" s="19" t="s">
        <v>1767</v>
      </c>
      <c r="Q372" s="19" t="s">
        <v>1768</v>
      </c>
      <c r="R372" s="19">
        <v>0</v>
      </c>
      <c r="S372" s="19">
        <v>45</v>
      </c>
      <c r="T372" s="19"/>
      <c r="U372" s="19"/>
      <c r="V372" s="20" t="s">
        <v>1769</v>
      </c>
      <c r="W372" s="19" t="s">
        <v>1279</v>
      </c>
      <c r="X372" s="174">
        <v>38331681</v>
      </c>
      <c r="Y372" s="174"/>
      <c r="Z372" s="174"/>
      <c r="AA372" s="174"/>
      <c r="AB372" s="174"/>
      <c r="AC372" s="174"/>
      <c r="AD372" s="563"/>
    </row>
    <row r="373" spans="1:30" s="1" customFormat="1" ht="228" hidden="1" customHeight="1" x14ac:dyDescent="0.2">
      <c r="A373" s="15" t="s">
        <v>1606</v>
      </c>
      <c r="B373" s="312" t="s">
        <v>1663</v>
      </c>
      <c r="C373" s="563" t="s">
        <v>1664</v>
      </c>
      <c r="D373" s="19" t="s">
        <v>1665</v>
      </c>
      <c r="E373" s="19" t="s">
        <v>1760</v>
      </c>
      <c r="F373" s="19" t="s">
        <v>1761</v>
      </c>
      <c r="G373" s="137">
        <v>2012630010246</v>
      </c>
      <c r="H373" s="563" t="s">
        <v>1770</v>
      </c>
      <c r="I373" s="19" t="s">
        <v>1771</v>
      </c>
      <c r="J373" s="19" t="s">
        <v>1772</v>
      </c>
      <c r="K373" s="19" t="s">
        <v>1773</v>
      </c>
      <c r="L373" s="19">
        <v>6</v>
      </c>
      <c r="M373" s="19"/>
      <c r="N373" s="19"/>
      <c r="O373" s="19" t="s">
        <v>1774</v>
      </c>
      <c r="P373" s="19" t="s">
        <v>1775</v>
      </c>
      <c r="Q373" s="19" t="s">
        <v>1776</v>
      </c>
      <c r="R373" s="563">
        <v>0</v>
      </c>
      <c r="S373" s="563">
        <v>5</v>
      </c>
      <c r="T373" s="563"/>
      <c r="U373" s="563"/>
      <c r="V373" s="20" t="s">
        <v>1777</v>
      </c>
      <c r="W373" s="19" t="s">
        <v>1279</v>
      </c>
      <c r="X373" s="174">
        <v>5257600</v>
      </c>
      <c r="Y373" s="174"/>
      <c r="Z373" s="174"/>
      <c r="AA373" s="174"/>
      <c r="AB373" s="174"/>
      <c r="AC373" s="174"/>
      <c r="AD373" s="563"/>
    </row>
    <row r="374" spans="1:30" s="1" customFormat="1" ht="229.5" hidden="1" customHeight="1" x14ac:dyDescent="0.2">
      <c r="A374" s="15" t="s">
        <v>1606</v>
      </c>
      <c r="B374" s="312" t="s">
        <v>1663</v>
      </c>
      <c r="C374" s="563" t="s">
        <v>1664</v>
      </c>
      <c r="D374" s="19" t="s">
        <v>1665</v>
      </c>
      <c r="E374" s="19" t="s">
        <v>1778</v>
      </c>
      <c r="F374" s="19" t="s">
        <v>1779</v>
      </c>
      <c r="G374" s="137">
        <v>2012630010352</v>
      </c>
      <c r="H374" s="177" t="s">
        <v>1780</v>
      </c>
      <c r="I374" s="59" t="s">
        <v>1781</v>
      </c>
      <c r="J374" s="19" t="s">
        <v>1782</v>
      </c>
      <c r="K374" s="19" t="s">
        <v>1783</v>
      </c>
      <c r="L374" s="19">
        <v>1</v>
      </c>
      <c r="M374" s="19"/>
      <c r="N374" s="19"/>
      <c r="O374" s="19" t="s">
        <v>1784</v>
      </c>
      <c r="P374" s="19" t="s">
        <v>1617</v>
      </c>
      <c r="Q374" s="19" t="s">
        <v>1785</v>
      </c>
      <c r="R374" s="19">
        <v>0</v>
      </c>
      <c r="S374" s="19">
        <v>1</v>
      </c>
      <c r="T374" s="19"/>
      <c r="U374" s="19"/>
      <c r="V374" s="563" t="s">
        <v>1786</v>
      </c>
      <c r="W374" s="32"/>
      <c r="X374" s="608">
        <v>0</v>
      </c>
      <c r="Y374" s="537"/>
      <c r="Z374" s="537"/>
      <c r="AA374" s="537"/>
      <c r="AB374" s="537"/>
      <c r="AC374" s="537"/>
      <c r="AD374" s="618"/>
    </row>
    <row r="375" spans="1:30" s="1" customFormat="1" ht="223.5" hidden="1" customHeight="1" x14ac:dyDescent="0.2">
      <c r="A375" s="15" t="s">
        <v>1606</v>
      </c>
      <c r="B375" s="312" t="s">
        <v>1663</v>
      </c>
      <c r="C375" s="563" t="s">
        <v>1664</v>
      </c>
      <c r="D375" s="19" t="s">
        <v>1665</v>
      </c>
      <c r="E375" s="19" t="s">
        <v>1778</v>
      </c>
      <c r="F375" s="19" t="s">
        <v>1779</v>
      </c>
      <c r="G375" s="137">
        <v>2012630010352</v>
      </c>
      <c r="H375" s="177" t="s">
        <v>1780</v>
      </c>
      <c r="I375" s="59" t="s">
        <v>1781</v>
      </c>
      <c r="J375" s="19" t="s">
        <v>1782</v>
      </c>
      <c r="K375" s="19" t="s">
        <v>1783</v>
      </c>
      <c r="L375" s="19">
        <v>1</v>
      </c>
      <c r="M375" s="19"/>
      <c r="N375" s="19"/>
      <c r="O375" s="19" t="s">
        <v>1787</v>
      </c>
      <c r="P375" s="19" t="s">
        <v>1623</v>
      </c>
      <c r="Q375" s="19" t="s">
        <v>1788</v>
      </c>
      <c r="R375" s="19">
        <v>0</v>
      </c>
      <c r="S375" s="19">
        <v>1</v>
      </c>
      <c r="T375" s="19"/>
      <c r="U375" s="19"/>
      <c r="V375" s="563" t="s">
        <v>1786</v>
      </c>
      <c r="W375" s="32"/>
      <c r="X375" s="609"/>
      <c r="Y375" s="538"/>
      <c r="Z375" s="538"/>
      <c r="AA375" s="538"/>
      <c r="AB375" s="538"/>
      <c r="AC375" s="538"/>
      <c r="AD375" s="619"/>
    </row>
    <row r="376" spans="1:30" s="1" customFormat="1" ht="145.5" hidden="1" customHeight="1" x14ac:dyDescent="0.2">
      <c r="A376" s="15" t="s">
        <v>1606</v>
      </c>
      <c r="B376" s="312" t="s">
        <v>1663</v>
      </c>
      <c r="C376" s="563" t="s">
        <v>1664</v>
      </c>
      <c r="D376" s="19" t="s">
        <v>1665</v>
      </c>
      <c r="E376" s="19" t="s">
        <v>1778</v>
      </c>
      <c r="F376" s="19" t="s">
        <v>1779</v>
      </c>
      <c r="G376" s="137">
        <v>2012630010352</v>
      </c>
      <c r="H376" s="177" t="s">
        <v>1780</v>
      </c>
      <c r="I376" s="19" t="s">
        <v>1789</v>
      </c>
      <c r="J376" s="19" t="s">
        <v>1790</v>
      </c>
      <c r="K376" s="19" t="s">
        <v>1791</v>
      </c>
      <c r="L376" s="19">
        <v>5</v>
      </c>
      <c r="M376" s="19"/>
      <c r="N376" s="19"/>
      <c r="O376" s="19" t="s">
        <v>1792</v>
      </c>
      <c r="P376" s="19" t="s">
        <v>1617</v>
      </c>
      <c r="Q376" s="19" t="s">
        <v>1793</v>
      </c>
      <c r="R376" s="19">
        <v>0</v>
      </c>
      <c r="S376" s="19">
        <v>1</v>
      </c>
      <c r="T376" s="19"/>
      <c r="U376" s="19"/>
      <c r="V376" s="563" t="s">
        <v>1786</v>
      </c>
      <c r="W376" s="32"/>
      <c r="X376" s="609"/>
      <c r="Y376" s="538"/>
      <c r="Z376" s="538"/>
      <c r="AA376" s="538"/>
      <c r="AB376" s="538"/>
      <c r="AC376" s="538"/>
      <c r="AD376" s="619"/>
    </row>
    <row r="377" spans="1:30" s="1" customFormat="1" ht="153" hidden="1" customHeight="1" x14ac:dyDescent="0.2">
      <c r="A377" s="15" t="s">
        <v>1606</v>
      </c>
      <c r="B377" s="312" t="s">
        <v>1663</v>
      </c>
      <c r="C377" s="563" t="s">
        <v>1664</v>
      </c>
      <c r="D377" s="19" t="s">
        <v>1665</v>
      </c>
      <c r="E377" s="19" t="s">
        <v>1778</v>
      </c>
      <c r="F377" s="19" t="s">
        <v>1779</v>
      </c>
      <c r="G377" s="137">
        <v>2012630010352</v>
      </c>
      <c r="H377" s="177" t="s">
        <v>1780</v>
      </c>
      <c r="I377" s="19" t="s">
        <v>1789</v>
      </c>
      <c r="J377" s="19" t="s">
        <v>1790</v>
      </c>
      <c r="K377" s="19" t="s">
        <v>1791</v>
      </c>
      <c r="L377" s="19">
        <v>5</v>
      </c>
      <c r="M377" s="19"/>
      <c r="N377" s="19"/>
      <c r="O377" s="19" t="s">
        <v>1794</v>
      </c>
      <c r="P377" s="19" t="s">
        <v>1795</v>
      </c>
      <c r="Q377" s="19" t="s">
        <v>1796</v>
      </c>
      <c r="R377" s="19">
        <v>0</v>
      </c>
      <c r="S377" s="19">
        <v>5</v>
      </c>
      <c r="T377" s="19"/>
      <c r="U377" s="19"/>
      <c r="V377" s="563" t="s">
        <v>1786</v>
      </c>
      <c r="W377" s="32"/>
      <c r="X377" s="609"/>
      <c r="Y377" s="538"/>
      <c r="Z377" s="538"/>
      <c r="AA377" s="538"/>
      <c r="AB377" s="538"/>
      <c r="AC377" s="538"/>
      <c r="AD377" s="619"/>
    </row>
    <row r="378" spans="1:30" s="1" customFormat="1" ht="161.25" hidden="1" customHeight="1" x14ac:dyDescent="0.2">
      <c r="A378" s="15" t="s">
        <v>1606</v>
      </c>
      <c r="B378" s="312" t="s">
        <v>1663</v>
      </c>
      <c r="C378" s="563" t="s">
        <v>1664</v>
      </c>
      <c r="D378" s="19" t="s">
        <v>1665</v>
      </c>
      <c r="E378" s="19" t="s">
        <v>1778</v>
      </c>
      <c r="F378" s="19" t="s">
        <v>1779</v>
      </c>
      <c r="G378" s="137">
        <v>2012630010352</v>
      </c>
      <c r="H378" s="177" t="s">
        <v>1780</v>
      </c>
      <c r="I378" s="19" t="s">
        <v>1797</v>
      </c>
      <c r="J378" s="19" t="s">
        <v>1798</v>
      </c>
      <c r="K378" s="19" t="s">
        <v>1799</v>
      </c>
      <c r="L378" s="19">
        <v>1</v>
      </c>
      <c r="M378" s="19"/>
      <c r="N378" s="19"/>
      <c r="O378" s="19" t="s">
        <v>1800</v>
      </c>
      <c r="P378" s="19" t="s">
        <v>1617</v>
      </c>
      <c r="Q378" s="19" t="s">
        <v>1801</v>
      </c>
      <c r="R378" s="19">
        <v>0</v>
      </c>
      <c r="S378" s="19">
        <v>1</v>
      </c>
      <c r="T378" s="19"/>
      <c r="U378" s="19"/>
      <c r="V378" s="563" t="s">
        <v>1786</v>
      </c>
      <c r="W378" s="32"/>
      <c r="X378" s="609"/>
      <c r="Y378" s="538"/>
      <c r="Z378" s="538"/>
      <c r="AA378" s="538"/>
      <c r="AB378" s="538"/>
      <c r="AC378" s="538"/>
      <c r="AD378" s="619"/>
    </row>
    <row r="379" spans="1:30" s="1" customFormat="1" ht="211.5" hidden="1" customHeight="1" x14ac:dyDescent="0.2">
      <c r="A379" s="15" t="s">
        <v>1606</v>
      </c>
      <c r="B379" s="312" t="s">
        <v>1663</v>
      </c>
      <c r="C379" s="563" t="s">
        <v>1664</v>
      </c>
      <c r="D379" s="19" t="s">
        <v>1665</v>
      </c>
      <c r="E379" s="19" t="s">
        <v>1778</v>
      </c>
      <c r="F379" s="19" t="s">
        <v>1779</v>
      </c>
      <c r="G379" s="137">
        <v>2012630010352</v>
      </c>
      <c r="H379" s="177" t="s">
        <v>1780</v>
      </c>
      <c r="I379" s="19" t="s">
        <v>1797</v>
      </c>
      <c r="J379" s="19" t="s">
        <v>1798</v>
      </c>
      <c r="K379" s="19" t="s">
        <v>1799</v>
      </c>
      <c r="L379" s="19">
        <v>1</v>
      </c>
      <c r="M379" s="19"/>
      <c r="N379" s="19"/>
      <c r="O379" s="19" t="s">
        <v>1802</v>
      </c>
      <c r="P379" s="19" t="s">
        <v>1795</v>
      </c>
      <c r="Q379" s="19" t="s">
        <v>1803</v>
      </c>
      <c r="R379" s="19">
        <v>0</v>
      </c>
      <c r="S379" s="19">
        <v>1</v>
      </c>
      <c r="T379" s="19"/>
      <c r="U379" s="19"/>
      <c r="V379" s="563" t="s">
        <v>1786</v>
      </c>
      <c r="W379" s="32"/>
      <c r="X379" s="609"/>
      <c r="Y379" s="538"/>
      <c r="Z379" s="538"/>
      <c r="AA379" s="538"/>
      <c r="AB379" s="538"/>
      <c r="AC379" s="538"/>
      <c r="AD379" s="619"/>
    </row>
    <row r="380" spans="1:30" s="1" customFormat="1" ht="178.5" hidden="1" customHeight="1" x14ac:dyDescent="0.2">
      <c r="A380" s="15" t="s">
        <v>1606</v>
      </c>
      <c r="B380" s="312" t="s">
        <v>1663</v>
      </c>
      <c r="C380" s="563" t="s">
        <v>1664</v>
      </c>
      <c r="D380" s="19" t="s">
        <v>1665</v>
      </c>
      <c r="E380" s="19" t="s">
        <v>1778</v>
      </c>
      <c r="F380" s="19" t="s">
        <v>1779</v>
      </c>
      <c r="G380" s="137">
        <v>2012630010352</v>
      </c>
      <c r="H380" s="177" t="s">
        <v>1780</v>
      </c>
      <c r="I380" s="19" t="s">
        <v>1804</v>
      </c>
      <c r="J380" s="19" t="s">
        <v>1805</v>
      </c>
      <c r="K380" s="19" t="s">
        <v>1806</v>
      </c>
      <c r="L380" s="19">
        <v>9</v>
      </c>
      <c r="M380" s="19"/>
      <c r="N380" s="19"/>
      <c r="O380" s="19" t="s">
        <v>1800</v>
      </c>
      <c r="P380" s="19" t="s">
        <v>1617</v>
      </c>
      <c r="Q380" s="19" t="s">
        <v>1801</v>
      </c>
      <c r="R380" s="19">
        <v>0</v>
      </c>
      <c r="S380" s="19">
        <v>1</v>
      </c>
      <c r="T380" s="19"/>
      <c r="U380" s="19"/>
      <c r="V380" s="563" t="s">
        <v>1786</v>
      </c>
      <c r="W380" s="32"/>
      <c r="X380" s="609"/>
      <c r="Y380" s="538"/>
      <c r="Z380" s="538"/>
      <c r="AA380" s="538"/>
      <c r="AB380" s="538"/>
      <c r="AC380" s="538"/>
      <c r="AD380" s="619"/>
    </row>
    <row r="381" spans="1:30" s="1" customFormat="1" ht="155.25" hidden="1" customHeight="1" x14ac:dyDescent="0.2">
      <c r="A381" s="15" t="s">
        <v>1606</v>
      </c>
      <c r="B381" s="312" t="s">
        <v>1663</v>
      </c>
      <c r="C381" s="563" t="s">
        <v>1664</v>
      </c>
      <c r="D381" s="19" t="s">
        <v>1665</v>
      </c>
      <c r="E381" s="19" t="s">
        <v>1778</v>
      </c>
      <c r="F381" s="19" t="s">
        <v>1779</v>
      </c>
      <c r="G381" s="137">
        <v>2012630010352</v>
      </c>
      <c r="H381" s="177" t="s">
        <v>1780</v>
      </c>
      <c r="I381" s="19" t="s">
        <v>1804</v>
      </c>
      <c r="J381" s="19" t="s">
        <v>1805</v>
      </c>
      <c r="K381" s="19" t="s">
        <v>1806</v>
      </c>
      <c r="L381" s="19">
        <v>9</v>
      </c>
      <c r="M381" s="19"/>
      <c r="N381" s="19"/>
      <c r="O381" s="19" t="s">
        <v>1807</v>
      </c>
      <c r="P381" s="19" t="s">
        <v>1795</v>
      </c>
      <c r="Q381" s="19" t="s">
        <v>1805</v>
      </c>
      <c r="R381" s="19">
        <v>0</v>
      </c>
      <c r="S381" s="19">
        <v>9</v>
      </c>
      <c r="T381" s="19"/>
      <c r="U381" s="19"/>
      <c r="V381" s="563" t="s">
        <v>1786</v>
      </c>
      <c r="W381" s="32"/>
      <c r="X381" s="609"/>
      <c r="Y381" s="538"/>
      <c r="Z381" s="538"/>
      <c r="AA381" s="538"/>
      <c r="AB381" s="538"/>
      <c r="AC381" s="538"/>
      <c r="AD381" s="619"/>
    </row>
    <row r="382" spans="1:30" s="1" customFormat="1" ht="408.75" hidden="1" customHeight="1" x14ac:dyDescent="0.2">
      <c r="A382" s="15" t="s">
        <v>1606</v>
      </c>
      <c r="B382" s="312" t="s">
        <v>1663</v>
      </c>
      <c r="C382" s="563" t="s">
        <v>1664</v>
      </c>
      <c r="D382" s="19" t="s">
        <v>1665</v>
      </c>
      <c r="E382" s="19" t="s">
        <v>1778</v>
      </c>
      <c r="F382" s="19" t="s">
        <v>1779</v>
      </c>
      <c r="G382" s="137">
        <v>2012630010352</v>
      </c>
      <c r="H382" s="177" t="s">
        <v>1780</v>
      </c>
      <c r="I382" s="539" t="s">
        <v>1808</v>
      </c>
      <c r="J382" s="539" t="s">
        <v>1809</v>
      </c>
      <c r="K382" s="539" t="s">
        <v>1810</v>
      </c>
      <c r="L382" s="539">
        <v>3</v>
      </c>
      <c r="M382" s="539"/>
      <c r="N382" s="539"/>
      <c r="O382" s="19" t="s">
        <v>1793</v>
      </c>
      <c r="P382" s="19" t="s">
        <v>1811</v>
      </c>
      <c r="Q382" s="19" t="s">
        <v>1812</v>
      </c>
      <c r="R382" s="19">
        <v>0</v>
      </c>
      <c r="S382" s="19">
        <v>1</v>
      </c>
      <c r="T382" s="19"/>
      <c r="U382" s="19"/>
      <c r="V382" s="563" t="s">
        <v>1786</v>
      </c>
      <c r="W382" s="32"/>
      <c r="X382" s="609"/>
      <c r="Y382" s="538"/>
      <c r="Z382" s="538"/>
      <c r="AA382" s="538"/>
      <c r="AB382" s="538"/>
      <c r="AC382" s="538"/>
      <c r="AD382" s="619"/>
    </row>
    <row r="383" spans="1:30" s="1" customFormat="1" ht="213" hidden="1" customHeight="1" x14ac:dyDescent="0.2">
      <c r="A383" s="15" t="s">
        <v>1606</v>
      </c>
      <c r="B383" s="312" t="s">
        <v>1663</v>
      </c>
      <c r="C383" s="563" t="s">
        <v>1664</v>
      </c>
      <c r="D383" s="19" t="s">
        <v>1665</v>
      </c>
      <c r="E383" s="19" t="s">
        <v>1778</v>
      </c>
      <c r="F383" s="19" t="s">
        <v>1779</v>
      </c>
      <c r="G383" s="137">
        <v>2012630010352</v>
      </c>
      <c r="H383" s="177" t="s">
        <v>1780</v>
      </c>
      <c r="I383" s="19" t="s">
        <v>1813</v>
      </c>
      <c r="J383" s="19" t="s">
        <v>1814</v>
      </c>
      <c r="K383" s="19" t="s">
        <v>1815</v>
      </c>
      <c r="L383" s="19">
        <v>2</v>
      </c>
      <c r="M383" s="19"/>
      <c r="N383" s="19"/>
      <c r="O383" s="19" t="s">
        <v>1816</v>
      </c>
      <c r="P383" s="19" t="s">
        <v>1646</v>
      </c>
      <c r="Q383" s="19" t="s">
        <v>1817</v>
      </c>
      <c r="R383" s="19">
        <v>0</v>
      </c>
      <c r="S383" s="19">
        <v>6</v>
      </c>
      <c r="T383" s="19"/>
      <c r="U383" s="19"/>
      <c r="V383" s="563" t="s">
        <v>1786</v>
      </c>
      <c r="W383" s="32"/>
      <c r="X383" s="609"/>
      <c r="Y383" s="538"/>
      <c r="Z383" s="538"/>
      <c r="AA383" s="538"/>
      <c r="AB383" s="538"/>
      <c r="AC383" s="538"/>
      <c r="AD383" s="619"/>
    </row>
    <row r="384" spans="1:30" s="1" customFormat="1" ht="298.5" hidden="1" customHeight="1" x14ac:dyDescent="0.2">
      <c r="A384" s="15" t="s">
        <v>1606</v>
      </c>
      <c r="B384" s="312" t="s">
        <v>1663</v>
      </c>
      <c r="C384" s="563" t="s">
        <v>1664</v>
      </c>
      <c r="D384" s="19" t="s">
        <v>1665</v>
      </c>
      <c r="E384" s="19" t="s">
        <v>1778</v>
      </c>
      <c r="F384" s="19" t="s">
        <v>1779</v>
      </c>
      <c r="G384" s="137">
        <v>2012630010352</v>
      </c>
      <c r="H384" s="177" t="s">
        <v>1780</v>
      </c>
      <c r="I384" s="19" t="s">
        <v>1818</v>
      </c>
      <c r="J384" s="19" t="s">
        <v>1819</v>
      </c>
      <c r="K384" s="19" t="s">
        <v>1820</v>
      </c>
      <c r="L384" s="19">
        <v>6</v>
      </c>
      <c r="M384" s="19"/>
      <c r="N384" s="19"/>
      <c r="O384" s="19" t="s">
        <v>1821</v>
      </c>
      <c r="P384" s="19" t="s">
        <v>1646</v>
      </c>
      <c r="Q384" s="19" t="s">
        <v>1822</v>
      </c>
      <c r="R384" s="19">
        <v>0</v>
      </c>
      <c r="S384" s="19">
        <v>30</v>
      </c>
      <c r="T384" s="19"/>
      <c r="U384" s="19"/>
      <c r="V384" s="563" t="s">
        <v>1786</v>
      </c>
      <c r="W384" s="32"/>
      <c r="X384" s="610"/>
      <c r="Y384" s="539"/>
      <c r="Z384" s="539"/>
      <c r="AA384" s="539"/>
      <c r="AB384" s="539"/>
      <c r="AC384" s="539"/>
      <c r="AD384" s="620"/>
    </row>
    <row r="385" spans="1:30" s="1" customFormat="1" ht="294" hidden="1" customHeight="1" x14ac:dyDescent="0.2">
      <c r="A385" s="15" t="s">
        <v>1606</v>
      </c>
      <c r="B385" s="312" t="s">
        <v>1663</v>
      </c>
      <c r="C385" s="563" t="s">
        <v>1664</v>
      </c>
      <c r="D385" s="19" t="s">
        <v>1665</v>
      </c>
      <c r="E385" s="19" t="s">
        <v>1778</v>
      </c>
      <c r="F385" s="19" t="s">
        <v>1779</v>
      </c>
      <c r="G385" s="137">
        <v>2012630010201</v>
      </c>
      <c r="H385" s="177" t="s">
        <v>1823</v>
      </c>
      <c r="I385" s="19" t="s">
        <v>1824</v>
      </c>
      <c r="J385" s="19" t="s">
        <v>1825</v>
      </c>
      <c r="K385" s="19" t="s">
        <v>1826</v>
      </c>
      <c r="L385" s="84">
        <v>0.5</v>
      </c>
      <c r="M385" s="84"/>
      <c r="N385" s="84"/>
      <c r="O385" s="19" t="s">
        <v>1827</v>
      </c>
      <c r="P385" s="19" t="s">
        <v>1646</v>
      </c>
      <c r="Q385" s="19" t="s">
        <v>1817</v>
      </c>
      <c r="R385" s="19">
        <v>0</v>
      </c>
      <c r="S385" s="19">
        <v>15</v>
      </c>
      <c r="T385" s="19"/>
      <c r="U385" s="19"/>
      <c r="V385" s="20" t="s">
        <v>1828</v>
      </c>
      <c r="W385" s="19" t="s">
        <v>1829</v>
      </c>
      <c r="X385" s="174">
        <v>104275179</v>
      </c>
      <c r="Y385" s="174"/>
      <c r="Z385" s="174"/>
      <c r="AA385" s="174"/>
      <c r="AB385" s="174"/>
      <c r="AC385" s="174"/>
      <c r="AD385" s="563"/>
    </row>
    <row r="386" spans="1:30" s="1" customFormat="1" ht="228" hidden="1" customHeight="1" x14ac:dyDescent="0.2">
      <c r="A386" s="15" t="s">
        <v>1606</v>
      </c>
      <c r="B386" s="312" t="s">
        <v>1663</v>
      </c>
      <c r="C386" s="563" t="s">
        <v>1664</v>
      </c>
      <c r="D386" s="19" t="s">
        <v>1665</v>
      </c>
      <c r="E386" s="19" t="s">
        <v>1830</v>
      </c>
      <c r="F386" s="19" t="s">
        <v>1831</v>
      </c>
      <c r="G386" s="137">
        <v>2012630010353</v>
      </c>
      <c r="H386" s="177" t="s">
        <v>1832</v>
      </c>
      <c r="I386" s="19" t="s">
        <v>1833</v>
      </c>
      <c r="J386" s="19" t="s">
        <v>1834</v>
      </c>
      <c r="K386" s="19" t="s">
        <v>1835</v>
      </c>
      <c r="L386" s="84">
        <v>1</v>
      </c>
      <c r="M386" s="84"/>
      <c r="N386" s="84"/>
      <c r="O386" s="19" t="s">
        <v>1836</v>
      </c>
      <c r="P386" s="19" t="s">
        <v>1646</v>
      </c>
      <c r="Q386" s="19" t="s">
        <v>1837</v>
      </c>
      <c r="R386" s="19">
        <v>0</v>
      </c>
      <c r="S386" s="19">
        <v>6</v>
      </c>
      <c r="T386" s="19"/>
      <c r="U386" s="19"/>
      <c r="V386" s="20" t="s">
        <v>1838</v>
      </c>
      <c r="W386" s="19" t="s">
        <v>1279</v>
      </c>
      <c r="X386" s="174">
        <v>523909116</v>
      </c>
      <c r="Y386" s="174"/>
      <c r="Z386" s="174"/>
      <c r="AA386" s="174"/>
      <c r="AB386" s="174"/>
      <c r="AC386" s="174"/>
      <c r="AD386" s="563"/>
    </row>
    <row r="387" spans="1:30" s="1" customFormat="1" ht="231" hidden="1" customHeight="1" x14ac:dyDescent="0.2">
      <c r="A387" s="15" t="s">
        <v>1606</v>
      </c>
      <c r="B387" s="312" t="s">
        <v>1663</v>
      </c>
      <c r="C387" s="563" t="s">
        <v>1664</v>
      </c>
      <c r="D387" s="19" t="s">
        <v>1665</v>
      </c>
      <c r="E387" s="19" t="s">
        <v>1830</v>
      </c>
      <c r="F387" s="19" t="s">
        <v>1831</v>
      </c>
      <c r="G387" s="137">
        <v>2012630010270</v>
      </c>
      <c r="H387" s="177" t="s">
        <v>1839</v>
      </c>
      <c r="I387" s="19" t="s">
        <v>1840</v>
      </c>
      <c r="J387" s="19" t="s">
        <v>1841</v>
      </c>
      <c r="K387" s="19" t="s">
        <v>1842</v>
      </c>
      <c r="L387" s="84">
        <v>1</v>
      </c>
      <c r="M387" s="84"/>
      <c r="N387" s="84"/>
      <c r="O387" s="19" t="s">
        <v>1843</v>
      </c>
      <c r="P387" s="19" t="s">
        <v>1646</v>
      </c>
      <c r="Q387" s="19" t="s">
        <v>1844</v>
      </c>
      <c r="R387" s="19">
        <v>0</v>
      </c>
      <c r="S387" s="19">
        <v>30</v>
      </c>
      <c r="T387" s="19"/>
      <c r="U387" s="19"/>
      <c r="V387" s="20" t="s">
        <v>1845</v>
      </c>
      <c r="W387" s="19" t="s">
        <v>1279</v>
      </c>
      <c r="X387" s="174">
        <v>1715500000</v>
      </c>
      <c r="Y387" s="174"/>
      <c r="Z387" s="174"/>
      <c r="AA387" s="174"/>
      <c r="AB387" s="174"/>
      <c r="AC387" s="174"/>
      <c r="AD387" s="563"/>
    </row>
    <row r="388" spans="1:30" s="1" customFormat="1" ht="408.75" hidden="1" customHeight="1" x14ac:dyDescent="0.2">
      <c r="A388" s="15" t="s">
        <v>1606</v>
      </c>
      <c r="B388" s="312" t="s">
        <v>1663</v>
      </c>
      <c r="C388" s="563" t="s">
        <v>1664</v>
      </c>
      <c r="D388" s="19" t="s">
        <v>1665</v>
      </c>
      <c r="E388" s="19" t="s">
        <v>1846</v>
      </c>
      <c r="F388" s="19" t="s">
        <v>1847</v>
      </c>
      <c r="G388" s="137">
        <v>2012630010244</v>
      </c>
      <c r="H388" s="177" t="s">
        <v>1848</v>
      </c>
      <c r="I388" s="178" t="s">
        <v>1849</v>
      </c>
      <c r="J388" s="19" t="s">
        <v>1850</v>
      </c>
      <c r="K388" s="178" t="s">
        <v>1851</v>
      </c>
      <c r="L388" s="174">
        <f>16275+5697+18160+3303</f>
        <v>43435</v>
      </c>
      <c r="M388" s="174"/>
      <c r="N388" s="174"/>
      <c r="O388" s="19" t="s">
        <v>1852</v>
      </c>
      <c r="P388" s="19" t="s">
        <v>1646</v>
      </c>
      <c r="Q388" s="19" t="s">
        <v>1853</v>
      </c>
      <c r="R388" s="19">
        <v>0</v>
      </c>
      <c r="S388" s="19">
        <v>10</v>
      </c>
      <c r="T388" s="19"/>
      <c r="U388" s="19"/>
      <c r="V388" s="20" t="s">
        <v>1854</v>
      </c>
      <c r="W388" s="19" t="s">
        <v>1855</v>
      </c>
      <c r="X388" s="174">
        <v>38996693</v>
      </c>
      <c r="Y388" s="174"/>
      <c r="Z388" s="174"/>
      <c r="AA388" s="174"/>
      <c r="AB388" s="174"/>
      <c r="AC388" s="174"/>
      <c r="AD388" s="563"/>
    </row>
    <row r="389" spans="1:30" s="1" customFormat="1" ht="254.25" hidden="1" customHeight="1" x14ac:dyDescent="0.2">
      <c r="A389" s="15" t="s">
        <v>1606</v>
      </c>
      <c r="B389" s="312" t="s">
        <v>1663</v>
      </c>
      <c r="C389" s="563" t="s">
        <v>1664</v>
      </c>
      <c r="D389" s="19" t="s">
        <v>1665</v>
      </c>
      <c r="E389" s="19" t="s">
        <v>1856</v>
      </c>
      <c r="F389" s="19" t="s">
        <v>1857</v>
      </c>
      <c r="G389" s="137">
        <v>2012630010354</v>
      </c>
      <c r="H389" s="177" t="s">
        <v>1858</v>
      </c>
      <c r="I389" s="19" t="s">
        <v>1859</v>
      </c>
      <c r="J389" s="19" t="s">
        <v>1860</v>
      </c>
      <c r="K389" s="19" t="s">
        <v>1861</v>
      </c>
      <c r="L389" s="84">
        <v>0.04</v>
      </c>
      <c r="M389" s="84"/>
      <c r="N389" s="84"/>
      <c r="O389" s="19" t="s">
        <v>1862</v>
      </c>
      <c r="P389" s="19" t="s">
        <v>1646</v>
      </c>
      <c r="Q389" s="19" t="s">
        <v>1863</v>
      </c>
      <c r="R389" s="19">
        <v>0</v>
      </c>
      <c r="S389" s="19">
        <v>10</v>
      </c>
      <c r="T389" s="19"/>
      <c r="U389" s="19"/>
      <c r="V389" s="20" t="s">
        <v>1864</v>
      </c>
      <c r="W389" s="19" t="s">
        <v>385</v>
      </c>
      <c r="X389" s="174">
        <v>49000000</v>
      </c>
      <c r="Y389" s="174"/>
      <c r="Z389" s="174"/>
      <c r="AA389" s="174"/>
      <c r="AB389" s="174"/>
      <c r="AC389" s="174"/>
      <c r="AD389" s="563"/>
    </row>
    <row r="390" spans="1:30" s="1" customFormat="1" ht="260.25" hidden="1" customHeight="1" x14ac:dyDescent="0.2">
      <c r="A390" s="15" t="s">
        <v>1606</v>
      </c>
      <c r="B390" s="312" t="s">
        <v>1663</v>
      </c>
      <c r="C390" s="563" t="s">
        <v>1865</v>
      </c>
      <c r="D390" s="19" t="s">
        <v>1866</v>
      </c>
      <c r="E390" s="19" t="s">
        <v>1867</v>
      </c>
      <c r="F390" s="19" t="s">
        <v>1866</v>
      </c>
      <c r="G390" s="137">
        <v>2012630010355</v>
      </c>
      <c r="H390" s="177" t="s">
        <v>1868</v>
      </c>
      <c r="I390" s="19" t="s">
        <v>1869</v>
      </c>
      <c r="J390" s="19" t="s">
        <v>1870</v>
      </c>
      <c r="K390" s="179" t="s">
        <v>1871</v>
      </c>
      <c r="L390" s="180">
        <v>395</v>
      </c>
      <c r="M390" s="180"/>
      <c r="N390" s="180"/>
      <c r="O390" s="19" t="s">
        <v>1872</v>
      </c>
      <c r="P390" s="19" t="s">
        <v>1873</v>
      </c>
      <c r="Q390" s="19" t="s">
        <v>1874</v>
      </c>
      <c r="R390" s="19">
        <v>0</v>
      </c>
      <c r="S390" s="19">
        <v>13</v>
      </c>
      <c r="T390" s="19"/>
      <c r="U390" s="19"/>
      <c r="V390" s="563" t="s">
        <v>1875</v>
      </c>
      <c r="W390" s="19" t="s">
        <v>1279</v>
      </c>
      <c r="X390" s="612">
        <v>20000000</v>
      </c>
      <c r="Y390" s="544"/>
      <c r="Z390" s="544"/>
      <c r="AA390" s="544"/>
      <c r="AB390" s="544"/>
      <c r="AC390" s="544"/>
      <c r="AD390" s="618"/>
    </row>
    <row r="391" spans="1:30" s="1" customFormat="1" ht="194.25" hidden="1" customHeight="1" x14ac:dyDescent="0.2">
      <c r="A391" s="15" t="s">
        <v>1606</v>
      </c>
      <c r="B391" s="312" t="s">
        <v>1663</v>
      </c>
      <c r="C391" s="563" t="s">
        <v>1865</v>
      </c>
      <c r="D391" s="19" t="s">
        <v>1866</v>
      </c>
      <c r="E391" s="19" t="s">
        <v>1867</v>
      </c>
      <c r="F391" s="19" t="s">
        <v>1866</v>
      </c>
      <c r="G391" s="137">
        <v>2012630010355</v>
      </c>
      <c r="H391" s="177" t="s">
        <v>1868</v>
      </c>
      <c r="I391" s="19" t="s">
        <v>1869</v>
      </c>
      <c r="J391" s="19" t="s">
        <v>1870</v>
      </c>
      <c r="K391" s="179" t="s">
        <v>1871</v>
      </c>
      <c r="L391" s="181">
        <v>4</v>
      </c>
      <c r="M391" s="181"/>
      <c r="N391" s="181"/>
      <c r="O391" s="19" t="s">
        <v>1876</v>
      </c>
      <c r="P391" s="19" t="s">
        <v>1873</v>
      </c>
      <c r="Q391" s="19" t="s">
        <v>1877</v>
      </c>
      <c r="R391" s="19">
        <v>0</v>
      </c>
      <c r="S391" s="19">
        <v>2</v>
      </c>
      <c r="T391" s="19"/>
      <c r="U391" s="19"/>
      <c r="V391" s="563" t="s">
        <v>1875</v>
      </c>
      <c r="W391" s="19" t="s">
        <v>1279</v>
      </c>
      <c r="X391" s="614"/>
      <c r="Y391" s="546"/>
      <c r="Z391" s="546"/>
      <c r="AA391" s="546"/>
      <c r="AB391" s="546"/>
      <c r="AC391" s="546"/>
      <c r="AD391" s="620"/>
    </row>
    <row r="392" spans="1:30" s="1" customFormat="1" ht="194.25" hidden="1" customHeight="1" x14ac:dyDescent="0.2">
      <c r="A392" s="15" t="s">
        <v>1606</v>
      </c>
      <c r="B392" s="312" t="s">
        <v>1663</v>
      </c>
      <c r="C392" s="563" t="s">
        <v>1865</v>
      </c>
      <c r="D392" s="19" t="s">
        <v>1866</v>
      </c>
      <c r="E392" s="19" t="s">
        <v>1867</v>
      </c>
      <c r="F392" s="19" t="s">
        <v>1866</v>
      </c>
      <c r="G392" s="137">
        <v>2012630010235</v>
      </c>
      <c r="H392" s="177" t="s">
        <v>1878</v>
      </c>
      <c r="I392" s="19" t="s">
        <v>1879</v>
      </c>
      <c r="J392" s="19" t="s">
        <v>1880</v>
      </c>
      <c r="K392" s="19" t="s">
        <v>1881</v>
      </c>
      <c r="L392" s="181">
        <v>5071</v>
      </c>
      <c r="M392" s="181"/>
      <c r="N392" s="181"/>
      <c r="O392" s="178" t="s">
        <v>1882</v>
      </c>
      <c r="P392" s="19" t="s">
        <v>1873</v>
      </c>
      <c r="Q392" s="19" t="s">
        <v>1874</v>
      </c>
      <c r="R392" s="19">
        <v>0</v>
      </c>
      <c r="S392" s="19">
        <v>13</v>
      </c>
      <c r="T392" s="19"/>
      <c r="U392" s="19"/>
      <c r="V392" s="563" t="s">
        <v>1883</v>
      </c>
      <c r="W392" s="19" t="s">
        <v>1279</v>
      </c>
      <c r="X392" s="612">
        <v>80500000</v>
      </c>
      <c r="Y392" s="544"/>
      <c r="Z392" s="544"/>
      <c r="AA392" s="544"/>
      <c r="AB392" s="544"/>
      <c r="AC392" s="544"/>
      <c r="AD392" s="618"/>
    </row>
    <row r="393" spans="1:30" s="1" customFormat="1" ht="327" hidden="1" customHeight="1" x14ac:dyDescent="0.2">
      <c r="A393" s="15" t="s">
        <v>1606</v>
      </c>
      <c r="B393" s="312" t="s">
        <v>1663</v>
      </c>
      <c r="C393" s="563" t="s">
        <v>1865</v>
      </c>
      <c r="D393" s="19" t="s">
        <v>1866</v>
      </c>
      <c r="E393" s="19" t="s">
        <v>1867</v>
      </c>
      <c r="F393" s="19"/>
      <c r="G393" s="137">
        <v>2012630010235</v>
      </c>
      <c r="H393" s="177" t="s">
        <v>1878</v>
      </c>
      <c r="I393" s="19" t="s">
        <v>1879</v>
      </c>
      <c r="J393" s="19" t="s">
        <v>1880</v>
      </c>
      <c r="K393" s="19" t="s">
        <v>1881</v>
      </c>
      <c r="L393" s="181">
        <v>50</v>
      </c>
      <c r="M393" s="181"/>
      <c r="N393" s="181"/>
      <c r="O393" s="178" t="s">
        <v>1884</v>
      </c>
      <c r="P393" s="19" t="s">
        <v>1873</v>
      </c>
      <c r="Q393" s="19" t="s">
        <v>1877</v>
      </c>
      <c r="R393" s="19">
        <v>0</v>
      </c>
      <c r="S393" s="19">
        <v>25</v>
      </c>
      <c r="T393" s="19"/>
      <c r="U393" s="19"/>
      <c r="V393" s="563" t="s">
        <v>1883</v>
      </c>
      <c r="W393" s="19" t="s">
        <v>1279</v>
      </c>
      <c r="X393" s="613"/>
      <c r="Y393" s="545"/>
      <c r="Z393" s="545"/>
      <c r="AA393" s="545"/>
      <c r="AB393" s="545"/>
      <c r="AC393" s="545"/>
      <c r="AD393" s="619"/>
    </row>
    <row r="394" spans="1:30" s="1" customFormat="1" ht="304.5" hidden="1" customHeight="1" x14ac:dyDescent="0.2">
      <c r="A394" s="15" t="s">
        <v>1606</v>
      </c>
      <c r="B394" s="312" t="s">
        <v>1663</v>
      </c>
      <c r="C394" s="563" t="s">
        <v>1865</v>
      </c>
      <c r="D394" s="19" t="s">
        <v>1866</v>
      </c>
      <c r="E394" s="19" t="s">
        <v>1867</v>
      </c>
      <c r="F394" s="19"/>
      <c r="G394" s="137">
        <v>2012630010235</v>
      </c>
      <c r="H394" s="177" t="s">
        <v>1878</v>
      </c>
      <c r="I394" s="179" t="s">
        <v>1879</v>
      </c>
      <c r="J394" s="179" t="s">
        <v>1880</v>
      </c>
      <c r="K394" s="179" t="s">
        <v>1881</v>
      </c>
      <c r="L394" s="181">
        <v>50</v>
      </c>
      <c r="M394" s="181"/>
      <c r="N394" s="181"/>
      <c r="O394" s="19" t="s">
        <v>1885</v>
      </c>
      <c r="P394" s="19" t="s">
        <v>1886</v>
      </c>
      <c r="Q394" s="19" t="s">
        <v>1887</v>
      </c>
      <c r="R394" s="563"/>
      <c r="S394" s="563"/>
      <c r="T394" s="563"/>
      <c r="U394" s="563"/>
      <c r="V394" s="563" t="s">
        <v>1883</v>
      </c>
      <c r="W394" s="19" t="s">
        <v>1279</v>
      </c>
      <c r="X394" s="614"/>
      <c r="Y394" s="546"/>
      <c r="Z394" s="546"/>
      <c r="AA394" s="546"/>
      <c r="AB394" s="546"/>
      <c r="AC394" s="546"/>
      <c r="AD394" s="620"/>
    </row>
    <row r="395" spans="1:30" s="1" customFormat="1" ht="326.25" hidden="1" customHeight="1" x14ac:dyDescent="0.2">
      <c r="A395" s="15" t="s">
        <v>1606</v>
      </c>
      <c r="B395" s="312" t="s">
        <v>1663</v>
      </c>
      <c r="C395" s="563" t="s">
        <v>1865</v>
      </c>
      <c r="D395" s="19" t="s">
        <v>1866</v>
      </c>
      <c r="E395" s="19" t="s">
        <v>1867</v>
      </c>
      <c r="F395" s="19" t="s">
        <v>1866</v>
      </c>
      <c r="G395" s="137">
        <v>2012630010274</v>
      </c>
      <c r="H395" s="177" t="s">
        <v>1888</v>
      </c>
      <c r="I395" s="82" t="s">
        <v>1889</v>
      </c>
      <c r="J395" s="82" t="s">
        <v>1890</v>
      </c>
      <c r="K395" s="19" t="s">
        <v>1891</v>
      </c>
      <c r="L395" s="181">
        <f>1329+2659</f>
        <v>3988</v>
      </c>
      <c r="M395" s="181"/>
      <c r="N395" s="181"/>
      <c r="O395" s="19" t="s">
        <v>1872</v>
      </c>
      <c r="P395" s="19" t="s">
        <v>1873</v>
      </c>
      <c r="Q395" s="19" t="s">
        <v>1874</v>
      </c>
      <c r="R395" s="19">
        <v>0</v>
      </c>
      <c r="S395" s="19">
        <v>40</v>
      </c>
      <c r="T395" s="19"/>
      <c r="U395" s="19"/>
      <c r="V395" s="563" t="s">
        <v>1892</v>
      </c>
      <c r="W395" s="19" t="s">
        <v>1279</v>
      </c>
      <c r="X395" s="612">
        <v>35079321</v>
      </c>
      <c r="Y395" s="544"/>
      <c r="Z395" s="544"/>
      <c r="AA395" s="544"/>
      <c r="AB395" s="544"/>
      <c r="AC395" s="544"/>
      <c r="AD395" s="618"/>
    </row>
    <row r="396" spans="1:30" s="1" customFormat="1" ht="288.75" hidden="1" customHeight="1" x14ac:dyDescent="0.2">
      <c r="A396" s="15" t="s">
        <v>1606</v>
      </c>
      <c r="B396" s="312" t="s">
        <v>1663</v>
      </c>
      <c r="C396" s="563" t="s">
        <v>1865</v>
      </c>
      <c r="D396" s="19" t="s">
        <v>1866</v>
      </c>
      <c r="E396" s="19" t="s">
        <v>1867</v>
      </c>
      <c r="F396" s="19" t="s">
        <v>1866</v>
      </c>
      <c r="G396" s="137">
        <v>2012630010274</v>
      </c>
      <c r="H396" s="177" t="s">
        <v>1888</v>
      </c>
      <c r="I396" s="33" t="s">
        <v>1889</v>
      </c>
      <c r="J396" s="33" t="s">
        <v>1890</v>
      </c>
      <c r="K396" s="19" t="s">
        <v>1891</v>
      </c>
      <c r="L396" s="181">
        <v>40</v>
      </c>
      <c r="M396" s="181"/>
      <c r="N396" s="181"/>
      <c r="O396" s="19" t="s">
        <v>1893</v>
      </c>
      <c r="P396" s="19" t="s">
        <v>1873</v>
      </c>
      <c r="Q396" s="19" t="s">
        <v>1877</v>
      </c>
      <c r="R396" s="19">
        <v>0</v>
      </c>
      <c r="S396" s="19">
        <v>7</v>
      </c>
      <c r="T396" s="19"/>
      <c r="U396" s="19"/>
      <c r="V396" s="563" t="s">
        <v>1892</v>
      </c>
      <c r="W396" s="19" t="s">
        <v>1279</v>
      </c>
      <c r="X396" s="614"/>
      <c r="Y396" s="546"/>
      <c r="Z396" s="546"/>
      <c r="AA396" s="546"/>
      <c r="AB396" s="546"/>
      <c r="AC396" s="546"/>
      <c r="AD396" s="620"/>
    </row>
    <row r="397" spans="1:30" s="1" customFormat="1" ht="183" hidden="1" customHeight="1" x14ac:dyDescent="0.2">
      <c r="A397" s="15" t="s">
        <v>1606</v>
      </c>
      <c r="B397" s="312" t="s">
        <v>1663</v>
      </c>
      <c r="C397" s="563" t="s">
        <v>1865</v>
      </c>
      <c r="D397" s="19" t="s">
        <v>1894</v>
      </c>
      <c r="E397" s="19" t="s">
        <v>1867</v>
      </c>
      <c r="F397" s="19" t="s">
        <v>1866</v>
      </c>
      <c r="G397" s="137">
        <v>2012630010356</v>
      </c>
      <c r="H397" s="177" t="s">
        <v>1895</v>
      </c>
      <c r="I397" s="19" t="s">
        <v>1896</v>
      </c>
      <c r="J397" s="19" t="s">
        <v>1897</v>
      </c>
      <c r="K397" s="19" t="s">
        <v>1898</v>
      </c>
      <c r="L397" s="84">
        <v>0</v>
      </c>
      <c r="M397" s="84"/>
      <c r="N397" s="84"/>
      <c r="O397" s="19" t="s">
        <v>1899</v>
      </c>
      <c r="P397" s="563"/>
      <c r="Q397" s="563"/>
      <c r="R397" s="563"/>
      <c r="S397" s="563"/>
      <c r="T397" s="563"/>
      <c r="U397" s="563"/>
      <c r="V397" s="20" t="s">
        <v>1900</v>
      </c>
      <c r="W397" s="19" t="s">
        <v>385</v>
      </c>
      <c r="X397" s="174">
        <v>980000000</v>
      </c>
      <c r="Y397" s="174"/>
      <c r="Z397" s="174"/>
      <c r="AA397" s="174"/>
      <c r="AB397" s="174"/>
      <c r="AC397" s="174"/>
      <c r="AD397" s="563"/>
    </row>
    <row r="398" spans="1:30" s="1" customFormat="1" ht="350.25" hidden="1" customHeight="1" x14ac:dyDescent="0.2">
      <c r="A398" s="15" t="s">
        <v>1606</v>
      </c>
      <c r="B398" s="312" t="s">
        <v>1663</v>
      </c>
      <c r="C398" s="563" t="s">
        <v>1865</v>
      </c>
      <c r="D398" s="19" t="s">
        <v>1894</v>
      </c>
      <c r="E398" s="19" t="s">
        <v>1901</v>
      </c>
      <c r="F398" s="19" t="s">
        <v>1902</v>
      </c>
      <c r="G398" s="137">
        <v>2012630010199</v>
      </c>
      <c r="H398" s="177" t="s">
        <v>1903</v>
      </c>
      <c r="I398" s="19" t="s">
        <v>1904</v>
      </c>
      <c r="J398" s="19" t="s">
        <v>1905</v>
      </c>
      <c r="K398" s="19" t="s">
        <v>1906</v>
      </c>
      <c r="L398" s="84">
        <v>1</v>
      </c>
      <c r="M398" s="84"/>
      <c r="N398" s="84"/>
      <c r="O398" s="19" t="s">
        <v>1907</v>
      </c>
      <c r="P398" s="19" t="s">
        <v>1873</v>
      </c>
      <c r="Q398" s="19" t="s">
        <v>1908</v>
      </c>
      <c r="R398" s="19">
        <v>0</v>
      </c>
      <c r="S398" s="19">
        <v>6</v>
      </c>
      <c r="T398" s="19"/>
      <c r="U398" s="19"/>
      <c r="V398" s="20" t="s">
        <v>1909</v>
      </c>
      <c r="W398" s="19" t="s">
        <v>1279</v>
      </c>
      <c r="X398" s="174">
        <v>34045029034</v>
      </c>
      <c r="Y398" s="174"/>
      <c r="Z398" s="174"/>
      <c r="AA398" s="174"/>
      <c r="AB398" s="174"/>
      <c r="AC398" s="174"/>
      <c r="AD398" s="563"/>
    </row>
    <row r="399" spans="1:30" s="1" customFormat="1" ht="301.5" hidden="1" customHeight="1" x14ac:dyDescent="0.2">
      <c r="A399" s="15" t="s">
        <v>1606</v>
      </c>
      <c r="B399" s="312" t="s">
        <v>1663</v>
      </c>
      <c r="C399" s="563" t="s">
        <v>1910</v>
      </c>
      <c r="D399" s="19" t="s">
        <v>1911</v>
      </c>
      <c r="E399" s="19" t="s">
        <v>1912</v>
      </c>
      <c r="F399" s="19" t="s">
        <v>1667</v>
      </c>
      <c r="G399" s="137">
        <v>2012630010357</v>
      </c>
      <c r="H399" s="177" t="s">
        <v>1913</v>
      </c>
      <c r="I399" s="33" t="s">
        <v>1914</v>
      </c>
      <c r="J399" s="33" t="s">
        <v>1915</v>
      </c>
      <c r="K399" s="33" t="s">
        <v>1916</v>
      </c>
      <c r="L399" s="19">
        <v>1</v>
      </c>
      <c r="M399" s="19"/>
      <c r="N399" s="19"/>
      <c r="O399" s="19" t="s">
        <v>1917</v>
      </c>
      <c r="P399" s="19" t="s">
        <v>1918</v>
      </c>
      <c r="Q399" s="563"/>
      <c r="R399" s="19">
        <v>0</v>
      </c>
      <c r="S399" s="19">
        <v>1</v>
      </c>
      <c r="T399" s="19"/>
      <c r="U399" s="19"/>
      <c r="V399" s="563" t="s">
        <v>1919</v>
      </c>
      <c r="W399" s="19" t="s">
        <v>1279</v>
      </c>
      <c r="X399" s="612">
        <v>13403000</v>
      </c>
      <c r="Y399" s="544"/>
      <c r="Z399" s="544"/>
      <c r="AA399" s="544"/>
      <c r="AB399" s="544"/>
      <c r="AC399" s="544"/>
      <c r="AD399" s="618"/>
    </row>
    <row r="400" spans="1:30" s="1" customFormat="1" ht="325.5" hidden="1" customHeight="1" x14ac:dyDescent="0.2">
      <c r="A400" s="15" t="s">
        <v>1606</v>
      </c>
      <c r="B400" s="312" t="s">
        <v>1663</v>
      </c>
      <c r="C400" s="563" t="s">
        <v>1910</v>
      </c>
      <c r="D400" s="19" t="s">
        <v>1911</v>
      </c>
      <c r="E400" s="19" t="s">
        <v>1912</v>
      </c>
      <c r="F400" s="19" t="s">
        <v>1667</v>
      </c>
      <c r="G400" s="137">
        <v>2012630010357</v>
      </c>
      <c r="H400" s="177" t="s">
        <v>1913</v>
      </c>
      <c r="I400" s="33" t="s">
        <v>1914</v>
      </c>
      <c r="J400" s="33" t="s">
        <v>1915</v>
      </c>
      <c r="K400" s="33" t="s">
        <v>1916</v>
      </c>
      <c r="L400" s="33">
        <v>1</v>
      </c>
      <c r="M400" s="61"/>
      <c r="N400" s="61"/>
      <c r="O400" s="539" t="s">
        <v>1920</v>
      </c>
      <c r="P400" s="539" t="s">
        <v>1795</v>
      </c>
      <c r="Q400" s="543"/>
      <c r="R400" s="539">
        <v>0</v>
      </c>
      <c r="S400" s="539">
        <v>4</v>
      </c>
      <c r="T400" s="539"/>
      <c r="U400" s="539"/>
      <c r="V400" s="563" t="s">
        <v>1919</v>
      </c>
      <c r="W400" s="19" t="s">
        <v>1279</v>
      </c>
      <c r="X400" s="613"/>
      <c r="Y400" s="545"/>
      <c r="Z400" s="545"/>
      <c r="AA400" s="545"/>
      <c r="AB400" s="545"/>
      <c r="AC400" s="545"/>
      <c r="AD400" s="619"/>
    </row>
    <row r="401" spans="1:30" s="1" customFormat="1" ht="312.75" hidden="1" customHeight="1" x14ac:dyDescent="0.2">
      <c r="A401" s="15" t="s">
        <v>1606</v>
      </c>
      <c r="B401" s="312" t="s">
        <v>1663</v>
      </c>
      <c r="C401" s="563" t="s">
        <v>1910</v>
      </c>
      <c r="D401" s="19" t="s">
        <v>1911</v>
      </c>
      <c r="E401" s="19" t="s">
        <v>1912</v>
      </c>
      <c r="F401" s="19" t="s">
        <v>1667</v>
      </c>
      <c r="G401" s="137">
        <v>2012630010357</v>
      </c>
      <c r="H401" s="177" t="s">
        <v>1913</v>
      </c>
      <c r="I401" s="19" t="s">
        <v>1921</v>
      </c>
      <c r="J401" s="19" t="s">
        <v>1922</v>
      </c>
      <c r="K401" s="19" t="s">
        <v>1923</v>
      </c>
      <c r="L401" s="19">
        <v>50</v>
      </c>
      <c r="M401" s="539"/>
      <c r="N401" s="539"/>
      <c r="O401" s="539" t="s">
        <v>1924</v>
      </c>
      <c r="P401" s="539" t="s">
        <v>1925</v>
      </c>
      <c r="Q401" s="539" t="s">
        <v>1926</v>
      </c>
      <c r="R401" s="539">
        <v>0</v>
      </c>
      <c r="S401" s="539">
        <v>50</v>
      </c>
      <c r="T401" s="539"/>
      <c r="U401" s="539"/>
      <c r="V401" s="563" t="s">
        <v>1919</v>
      </c>
      <c r="W401" s="19" t="s">
        <v>1279</v>
      </c>
      <c r="X401" s="613"/>
      <c r="Y401" s="545"/>
      <c r="Z401" s="545"/>
      <c r="AA401" s="545"/>
      <c r="AB401" s="545"/>
      <c r="AC401" s="545"/>
      <c r="AD401" s="619"/>
    </row>
    <row r="402" spans="1:30" s="1" customFormat="1" ht="217.5" hidden="1" thickBot="1" x14ac:dyDescent="0.25">
      <c r="A402" s="15" t="s">
        <v>1606</v>
      </c>
      <c r="B402" s="312" t="s">
        <v>1663</v>
      </c>
      <c r="C402" s="563" t="s">
        <v>1910</v>
      </c>
      <c r="D402" s="19" t="s">
        <v>1911</v>
      </c>
      <c r="E402" s="19" t="s">
        <v>1912</v>
      </c>
      <c r="F402" s="19" t="s">
        <v>1667</v>
      </c>
      <c r="G402" s="137">
        <v>2012630010357</v>
      </c>
      <c r="H402" s="177" t="s">
        <v>1913</v>
      </c>
      <c r="I402" s="19" t="s">
        <v>1921</v>
      </c>
      <c r="J402" s="19" t="s">
        <v>1922</v>
      </c>
      <c r="K402" s="19" t="s">
        <v>1923</v>
      </c>
      <c r="L402" s="19">
        <v>50</v>
      </c>
      <c r="M402" s="539"/>
      <c r="N402" s="539"/>
      <c r="O402" s="539" t="s">
        <v>1927</v>
      </c>
      <c r="P402" s="539" t="s">
        <v>1925</v>
      </c>
      <c r="Q402" s="539" t="s">
        <v>1928</v>
      </c>
      <c r="R402" s="539">
        <v>0</v>
      </c>
      <c r="S402" s="539">
        <v>30</v>
      </c>
      <c r="T402" s="539"/>
      <c r="U402" s="539"/>
      <c r="V402" s="563" t="s">
        <v>1919</v>
      </c>
      <c r="W402" s="19" t="s">
        <v>1279</v>
      </c>
      <c r="X402" s="613"/>
      <c r="Y402" s="545"/>
      <c r="Z402" s="545"/>
      <c r="AA402" s="545"/>
      <c r="AB402" s="545"/>
      <c r="AC402" s="545"/>
      <c r="AD402" s="619"/>
    </row>
    <row r="403" spans="1:30" s="1" customFormat="1" ht="64.5" hidden="1" thickBot="1" x14ac:dyDescent="0.25">
      <c r="A403" s="15" t="s">
        <v>1606</v>
      </c>
      <c r="B403" s="312"/>
      <c r="C403" s="563"/>
      <c r="D403" s="19"/>
      <c r="E403" s="19"/>
      <c r="F403" s="19"/>
      <c r="G403" s="137">
        <v>2012630010357</v>
      </c>
      <c r="H403" s="177" t="s">
        <v>1913</v>
      </c>
      <c r="I403" s="19" t="s">
        <v>1921</v>
      </c>
      <c r="J403" s="19" t="s">
        <v>1922</v>
      </c>
      <c r="K403" s="19" t="s">
        <v>1923</v>
      </c>
      <c r="L403" s="19">
        <v>50</v>
      </c>
      <c r="M403" s="539"/>
      <c r="N403" s="539"/>
      <c r="O403" s="539" t="s">
        <v>1929</v>
      </c>
      <c r="P403" s="539" t="s">
        <v>1930</v>
      </c>
      <c r="Q403" s="539" t="s">
        <v>1931</v>
      </c>
      <c r="R403" s="539">
        <v>0</v>
      </c>
      <c r="S403" s="539">
        <v>30</v>
      </c>
      <c r="T403" s="539"/>
      <c r="U403" s="539"/>
      <c r="V403" s="563" t="s">
        <v>1919</v>
      </c>
      <c r="W403" s="19" t="s">
        <v>1279</v>
      </c>
      <c r="X403" s="613"/>
      <c r="Y403" s="545"/>
      <c r="Z403" s="545"/>
      <c r="AA403" s="545"/>
      <c r="AB403" s="545"/>
      <c r="AC403" s="545"/>
      <c r="AD403" s="619"/>
    </row>
    <row r="404" spans="1:30" s="1" customFormat="1" ht="158.25" hidden="1" customHeight="1" x14ac:dyDescent="0.2">
      <c r="A404" s="15" t="s">
        <v>1606</v>
      </c>
      <c r="B404" s="312" t="s">
        <v>1663</v>
      </c>
      <c r="C404" s="563" t="s">
        <v>1910</v>
      </c>
      <c r="D404" s="19" t="s">
        <v>1911</v>
      </c>
      <c r="E404" s="19" t="s">
        <v>1912</v>
      </c>
      <c r="F404" s="19" t="s">
        <v>1667</v>
      </c>
      <c r="G404" s="137">
        <v>2012630010357</v>
      </c>
      <c r="H404" s="177" t="s">
        <v>1913</v>
      </c>
      <c r="I404" s="19" t="s">
        <v>1921</v>
      </c>
      <c r="J404" s="19" t="s">
        <v>1922</v>
      </c>
      <c r="K404" s="19" t="s">
        <v>1923</v>
      </c>
      <c r="L404" s="19">
        <v>50</v>
      </c>
      <c r="M404" s="539"/>
      <c r="N404" s="539"/>
      <c r="O404" s="539" t="s">
        <v>1932</v>
      </c>
      <c r="P404" s="539" t="s">
        <v>1646</v>
      </c>
      <c r="Q404" s="539" t="s">
        <v>1933</v>
      </c>
      <c r="R404" s="539">
        <v>0</v>
      </c>
      <c r="S404" s="539">
        <v>5</v>
      </c>
      <c r="T404" s="539"/>
      <c r="U404" s="539"/>
      <c r="V404" s="563" t="s">
        <v>1919</v>
      </c>
      <c r="W404" s="19" t="s">
        <v>1279</v>
      </c>
      <c r="X404" s="614"/>
      <c r="Y404" s="546"/>
      <c r="Z404" s="546"/>
      <c r="AA404" s="546"/>
      <c r="AB404" s="546"/>
      <c r="AC404" s="546"/>
      <c r="AD404" s="620"/>
    </row>
    <row r="405" spans="1:30" s="1" customFormat="1" ht="230.25" hidden="1" thickBot="1" x14ac:dyDescent="0.25">
      <c r="A405" s="15" t="s">
        <v>1606</v>
      </c>
      <c r="B405" s="312" t="s">
        <v>1663</v>
      </c>
      <c r="C405" s="563" t="s">
        <v>1910</v>
      </c>
      <c r="D405" s="539" t="s">
        <v>1911</v>
      </c>
      <c r="E405" s="19" t="s">
        <v>1912</v>
      </c>
      <c r="F405" s="539" t="s">
        <v>1934</v>
      </c>
      <c r="G405" s="137" t="s">
        <v>1935</v>
      </c>
      <c r="H405" s="177" t="s">
        <v>1936</v>
      </c>
      <c r="I405" s="539" t="s">
        <v>1937</v>
      </c>
      <c r="J405" s="539" t="s">
        <v>1938</v>
      </c>
      <c r="K405" s="539" t="s">
        <v>1939</v>
      </c>
      <c r="L405" s="539">
        <v>90</v>
      </c>
      <c r="M405" s="539"/>
      <c r="N405" s="539"/>
      <c r="O405" s="539" t="s">
        <v>1940</v>
      </c>
      <c r="P405" s="539" t="s">
        <v>1646</v>
      </c>
      <c r="Q405" s="539" t="s">
        <v>1941</v>
      </c>
      <c r="R405" s="539">
        <v>0</v>
      </c>
      <c r="S405" s="539">
        <v>150</v>
      </c>
      <c r="T405" s="539"/>
      <c r="U405" s="539"/>
      <c r="V405" s="543" t="s">
        <v>1942</v>
      </c>
      <c r="W405" s="19" t="s">
        <v>1279</v>
      </c>
      <c r="X405" s="612">
        <v>20000000</v>
      </c>
      <c r="Y405" s="544"/>
      <c r="Z405" s="544"/>
      <c r="AA405" s="544"/>
      <c r="AB405" s="544"/>
      <c r="AC405" s="544"/>
      <c r="AD405" s="618"/>
    </row>
    <row r="406" spans="1:30" s="1" customFormat="1" ht="230.25" hidden="1" thickBot="1" x14ac:dyDescent="0.25">
      <c r="A406" s="15" t="s">
        <v>1606</v>
      </c>
      <c r="B406" s="312" t="s">
        <v>1663</v>
      </c>
      <c r="C406" s="563" t="s">
        <v>1910</v>
      </c>
      <c r="D406" s="539" t="s">
        <v>1911</v>
      </c>
      <c r="E406" s="19" t="s">
        <v>1912</v>
      </c>
      <c r="F406" s="539" t="s">
        <v>1934</v>
      </c>
      <c r="G406" s="137" t="s">
        <v>1935</v>
      </c>
      <c r="H406" s="177" t="s">
        <v>1936</v>
      </c>
      <c r="I406" s="539" t="s">
        <v>1943</v>
      </c>
      <c r="J406" s="539" t="s">
        <v>1944</v>
      </c>
      <c r="K406" s="539" t="s">
        <v>1945</v>
      </c>
      <c r="L406" s="539">
        <v>10</v>
      </c>
      <c r="M406" s="539"/>
      <c r="N406" s="539"/>
      <c r="O406" s="539" t="s">
        <v>1946</v>
      </c>
      <c r="P406" s="539" t="s">
        <v>1646</v>
      </c>
      <c r="Q406" s="539" t="s">
        <v>1947</v>
      </c>
      <c r="R406" s="539">
        <v>0</v>
      </c>
      <c r="S406" s="182">
        <v>10000</v>
      </c>
      <c r="T406" s="182"/>
      <c r="U406" s="182"/>
      <c r="V406" s="543" t="s">
        <v>1942</v>
      </c>
      <c r="W406" s="19" t="s">
        <v>1279</v>
      </c>
      <c r="X406" s="613"/>
      <c r="Y406" s="545"/>
      <c r="Z406" s="545"/>
      <c r="AA406" s="545"/>
      <c r="AB406" s="545"/>
      <c r="AC406" s="545"/>
      <c r="AD406" s="619"/>
    </row>
    <row r="407" spans="1:30" s="1" customFormat="1" ht="230.25" hidden="1" thickBot="1" x14ac:dyDescent="0.25">
      <c r="A407" s="15" t="s">
        <v>1606</v>
      </c>
      <c r="B407" s="312" t="s">
        <v>1663</v>
      </c>
      <c r="C407" s="563" t="s">
        <v>1910</v>
      </c>
      <c r="D407" s="539" t="s">
        <v>1911</v>
      </c>
      <c r="E407" s="19" t="s">
        <v>1912</v>
      </c>
      <c r="F407" s="539" t="s">
        <v>1934</v>
      </c>
      <c r="G407" s="137" t="s">
        <v>1935</v>
      </c>
      <c r="H407" s="177" t="s">
        <v>1936</v>
      </c>
      <c r="I407" s="539" t="s">
        <v>1948</v>
      </c>
      <c r="J407" s="539" t="s">
        <v>1949</v>
      </c>
      <c r="K407" s="539" t="s">
        <v>1950</v>
      </c>
      <c r="L407" s="539">
        <v>3</v>
      </c>
      <c r="M407" s="539"/>
      <c r="N407" s="539"/>
      <c r="O407" s="539" t="s">
        <v>1951</v>
      </c>
      <c r="P407" s="539" t="s">
        <v>1646</v>
      </c>
      <c r="Q407" s="539" t="s">
        <v>1952</v>
      </c>
      <c r="R407" s="539">
        <v>0</v>
      </c>
      <c r="S407" s="539">
        <f>3*40*10</f>
        <v>1200</v>
      </c>
      <c r="T407" s="539"/>
      <c r="U407" s="539"/>
      <c r="V407" s="543" t="s">
        <v>1942</v>
      </c>
      <c r="W407" s="19" t="s">
        <v>1279</v>
      </c>
      <c r="X407" s="614"/>
      <c r="Y407" s="546"/>
      <c r="Z407" s="546"/>
      <c r="AA407" s="546"/>
      <c r="AB407" s="546"/>
      <c r="AC407" s="546"/>
      <c r="AD407" s="620"/>
    </row>
    <row r="408" spans="1:30" s="1" customFormat="1" ht="352.5" hidden="1" customHeight="1" x14ac:dyDescent="0.2">
      <c r="A408" s="15" t="s">
        <v>1606</v>
      </c>
      <c r="B408" s="312" t="s">
        <v>1663</v>
      </c>
      <c r="C408" s="563" t="s">
        <v>1910</v>
      </c>
      <c r="D408" s="539" t="s">
        <v>1911</v>
      </c>
      <c r="E408" s="19" t="s">
        <v>1912</v>
      </c>
      <c r="F408" s="539" t="s">
        <v>1953</v>
      </c>
      <c r="G408" s="137">
        <v>2012630010359</v>
      </c>
      <c r="H408" s="177" t="s">
        <v>1954</v>
      </c>
      <c r="I408" s="539" t="s">
        <v>1955</v>
      </c>
      <c r="J408" s="539" t="s">
        <v>1956</v>
      </c>
      <c r="K408" s="539" t="s">
        <v>1957</v>
      </c>
      <c r="L408" s="539">
        <v>3</v>
      </c>
      <c r="M408" s="539"/>
      <c r="N408" s="539"/>
      <c r="O408" s="539" t="s">
        <v>1958</v>
      </c>
      <c r="P408" s="539" t="s">
        <v>1646</v>
      </c>
      <c r="Q408" s="539" t="s">
        <v>1959</v>
      </c>
      <c r="R408" s="539">
        <v>0</v>
      </c>
      <c r="S408" s="539">
        <v>3</v>
      </c>
      <c r="T408" s="539"/>
      <c r="U408" s="539"/>
      <c r="V408" s="543" t="s">
        <v>1960</v>
      </c>
      <c r="W408" s="19" t="s">
        <v>1279</v>
      </c>
      <c r="X408" s="612">
        <v>160456951</v>
      </c>
      <c r="Y408" s="544"/>
      <c r="Z408" s="544"/>
      <c r="AA408" s="544"/>
      <c r="AB408" s="544"/>
      <c r="AC408" s="544"/>
      <c r="AD408" s="618"/>
    </row>
    <row r="409" spans="1:30" s="1" customFormat="1" ht="321.75" hidden="1" customHeight="1" x14ac:dyDescent="0.2">
      <c r="A409" s="15" t="s">
        <v>1606</v>
      </c>
      <c r="B409" s="312" t="s">
        <v>1663</v>
      </c>
      <c r="C409" s="563" t="s">
        <v>1910</v>
      </c>
      <c r="D409" s="539" t="s">
        <v>1911</v>
      </c>
      <c r="E409" s="19" t="s">
        <v>1912</v>
      </c>
      <c r="F409" s="539" t="s">
        <v>1953</v>
      </c>
      <c r="G409" s="137">
        <v>2012630010359</v>
      </c>
      <c r="H409" s="177" t="s">
        <v>1954</v>
      </c>
      <c r="I409" s="539" t="s">
        <v>1961</v>
      </c>
      <c r="J409" s="539" t="s">
        <v>1962</v>
      </c>
      <c r="K409" s="539" t="s">
        <v>1963</v>
      </c>
      <c r="L409" s="539">
        <v>1</v>
      </c>
      <c r="M409" s="539"/>
      <c r="N409" s="539"/>
      <c r="O409" s="539" t="s">
        <v>1964</v>
      </c>
      <c r="P409" s="539" t="s">
        <v>1646</v>
      </c>
      <c r="Q409" s="539" t="s">
        <v>1965</v>
      </c>
      <c r="R409" s="539">
        <v>0</v>
      </c>
      <c r="S409" s="539">
        <v>5</v>
      </c>
      <c r="T409" s="539"/>
      <c r="U409" s="539"/>
      <c r="V409" s="543" t="s">
        <v>1960</v>
      </c>
      <c r="W409" s="19" t="s">
        <v>1279</v>
      </c>
      <c r="X409" s="613"/>
      <c r="Y409" s="545"/>
      <c r="Z409" s="545"/>
      <c r="AA409" s="545"/>
      <c r="AB409" s="545"/>
      <c r="AC409" s="545"/>
      <c r="AD409" s="619"/>
    </row>
    <row r="410" spans="1:30" s="1" customFormat="1" ht="408.75" hidden="1" customHeight="1" x14ac:dyDescent="0.2">
      <c r="A410" s="15" t="s">
        <v>1606</v>
      </c>
      <c r="B410" s="312" t="s">
        <v>1663</v>
      </c>
      <c r="C410" s="563" t="s">
        <v>1910</v>
      </c>
      <c r="D410" s="539" t="s">
        <v>1911</v>
      </c>
      <c r="E410" s="19" t="s">
        <v>1912</v>
      </c>
      <c r="F410" s="539" t="s">
        <v>1953</v>
      </c>
      <c r="G410" s="137">
        <v>2012630010359</v>
      </c>
      <c r="H410" s="177" t="s">
        <v>1954</v>
      </c>
      <c r="I410" s="539" t="s">
        <v>1966</v>
      </c>
      <c r="J410" s="539" t="s">
        <v>1967</v>
      </c>
      <c r="K410" s="539" t="s">
        <v>1968</v>
      </c>
      <c r="L410" s="539">
        <v>3</v>
      </c>
      <c r="M410" s="539"/>
      <c r="N410" s="539"/>
      <c r="O410" s="539" t="s">
        <v>1958</v>
      </c>
      <c r="P410" s="539" t="s">
        <v>1646</v>
      </c>
      <c r="Q410" s="539" t="s">
        <v>1959</v>
      </c>
      <c r="R410" s="539">
        <v>0</v>
      </c>
      <c r="S410" s="539">
        <v>3</v>
      </c>
      <c r="T410" s="539"/>
      <c r="U410" s="539"/>
      <c r="V410" s="543" t="s">
        <v>1960</v>
      </c>
      <c r="W410" s="19" t="s">
        <v>1279</v>
      </c>
      <c r="X410" s="613"/>
      <c r="Y410" s="545"/>
      <c r="Z410" s="545"/>
      <c r="AA410" s="545"/>
      <c r="AB410" s="545"/>
      <c r="AC410" s="545"/>
      <c r="AD410" s="619"/>
    </row>
    <row r="411" spans="1:30" s="1" customFormat="1" ht="339" hidden="1" customHeight="1" x14ac:dyDescent="0.2">
      <c r="A411" s="15" t="s">
        <v>1606</v>
      </c>
      <c r="B411" s="312" t="s">
        <v>1663</v>
      </c>
      <c r="C411" s="563" t="s">
        <v>1910</v>
      </c>
      <c r="D411" s="539" t="s">
        <v>1911</v>
      </c>
      <c r="E411" s="19" t="s">
        <v>1912</v>
      </c>
      <c r="F411" s="539" t="s">
        <v>1953</v>
      </c>
      <c r="G411" s="137">
        <v>2012630010359</v>
      </c>
      <c r="H411" s="177" t="s">
        <v>1954</v>
      </c>
      <c r="I411" s="539" t="s">
        <v>1969</v>
      </c>
      <c r="J411" s="539" t="s">
        <v>1970</v>
      </c>
      <c r="K411" s="539" t="s">
        <v>1971</v>
      </c>
      <c r="L411" s="539">
        <v>1</v>
      </c>
      <c r="M411" s="539"/>
      <c r="N411" s="539"/>
      <c r="O411" s="539" t="s">
        <v>1972</v>
      </c>
      <c r="P411" s="539" t="s">
        <v>1646</v>
      </c>
      <c r="Q411" s="539" t="s">
        <v>1973</v>
      </c>
      <c r="R411" s="539">
        <v>0</v>
      </c>
      <c r="S411" s="539">
        <v>10</v>
      </c>
      <c r="T411" s="539"/>
      <c r="U411" s="539"/>
      <c r="V411" s="543" t="s">
        <v>1960</v>
      </c>
      <c r="W411" s="19" t="s">
        <v>1279</v>
      </c>
      <c r="X411" s="614"/>
      <c r="Y411" s="546"/>
      <c r="Z411" s="546"/>
      <c r="AA411" s="546"/>
      <c r="AB411" s="546"/>
      <c r="AC411" s="546"/>
      <c r="AD411" s="620"/>
    </row>
    <row r="412" spans="1:30" s="1" customFormat="1" ht="336" hidden="1" customHeight="1" x14ac:dyDescent="0.2">
      <c r="A412" s="15" t="s">
        <v>1606</v>
      </c>
      <c r="B412" s="312" t="s">
        <v>1663</v>
      </c>
      <c r="C412" s="543" t="s">
        <v>1974</v>
      </c>
      <c r="D412" s="539" t="s">
        <v>1975</v>
      </c>
      <c r="E412" s="539" t="s">
        <v>1976</v>
      </c>
      <c r="F412" s="539" t="s">
        <v>1977</v>
      </c>
      <c r="G412" s="137">
        <v>2012630010200</v>
      </c>
      <c r="H412" s="177" t="s">
        <v>1978</v>
      </c>
      <c r="I412" s="539" t="s">
        <v>1904</v>
      </c>
      <c r="J412" s="539" t="s">
        <v>1905</v>
      </c>
      <c r="K412" s="539" t="s">
        <v>1979</v>
      </c>
      <c r="L412" s="134">
        <v>1</v>
      </c>
      <c r="M412" s="134"/>
      <c r="N412" s="134"/>
      <c r="O412" s="539" t="s">
        <v>1907</v>
      </c>
      <c r="P412" s="539" t="s">
        <v>1980</v>
      </c>
      <c r="Q412" s="539" t="s">
        <v>1908</v>
      </c>
      <c r="R412" s="539">
        <v>0</v>
      </c>
      <c r="S412" s="539">
        <v>6</v>
      </c>
      <c r="T412" s="539"/>
      <c r="U412" s="539"/>
      <c r="V412" s="543" t="s">
        <v>1981</v>
      </c>
      <c r="W412" s="19" t="s">
        <v>1279</v>
      </c>
      <c r="X412" s="612">
        <v>775995398</v>
      </c>
      <c r="Y412" s="544"/>
      <c r="Z412" s="544"/>
      <c r="AA412" s="544"/>
      <c r="AB412" s="544"/>
      <c r="AC412" s="544"/>
      <c r="AD412" s="618"/>
    </row>
    <row r="413" spans="1:30" s="1" customFormat="1" ht="374.25" hidden="1" customHeight="1" x14ac:dyDescent="0.2">
      <c r="A413" s="15" t="s">
        <v>1606</v>
      </c>
      <c r="B413" s="312" t="s">
        <v>1663</v>
      </c>
      <c r="C413" s="543" t="s">
        <v>1974</v>
      </c>
      <c r="D413" s="539" t="s">
        <v>1975</v>
      </c>
      <c r="E413" s="539" t="s">
        <v>1976</v>
      </c>
      <c r="F413" s="539" t="s">
        <v>1977</v>
      </c>
      <c r="G413" s="137">
        <v>2012630010200</v>
      </c>
      <c r="H413" s="177" t="s">
        <v>1978</v>
      </c>
      <c r="I413" s="539" t="s">
        <v>1904</v>
      </c>
      <c r="J413" s="539" t="s">
        <v>1982</v>
      </c>
      <c r="K413" s="539" t="s">
        <v>1983</v>
      </c>
      <c r="L413" s="539">
        <v>6</v>
      </c>
      <c r="M413" s="539"/>
      <c r="N413" s="539"/>
      <c r="O413" s="539" t="s">
        <v>1984</v>
      </c>
      <c r="P413" s="539" t="s">
        <v>1980</v>
      </c>
      <c r="Q413" s="539" t="s">
        <v>1985</v>
      </c>
      <c r="R413" s="539">
        <v>0</v>
      </c>
      <c r="S413" s="539">
        <v>6</v>
      </c>
      <c r="T413" s="539"/>
      <c r="U413" s="539"/>
      <c r="V413" s="543" t="s">
        <v>1981</v>
      </c>
      <c r="W413" s="19" t="s">
        <v>1279</v>
      </c>
      <c r="X413" s="614"/>
      <c r="Y413" s="546"/>
      <c r="Z413" s="546"/>
      <c r="AA413" s="546"/>
      <c r="AB413" s="546"/>
      <c r="AC413" s="546"/>
      <c r="AD413" s="620"/>
    </row>
    <row r="414" spans="1:30" s="1" customFormat="1" ht="327.75" hidden="1" customHeight="1" x14ac:dyDescent="0.2">
      <c r="A414" s="15" t="s">
        <v>1606</v>
      </c>
      <c r="B414" s="312" t="s">
        <v>1663</v>
      </c>
      <c r="C414" s="543" t="s">
        <v>1974</v>
      </c>
      <c r="D414" s="539" t="s">
        <v>1975</v>
      </c>
      <c r="E414" s="539" t="s">
        <v>1976</v>
      </c>
      <c r="F414" s="539" t="s">
        <v>1986</v>
      </c>
      <c r="G414" s="137">
        <v>2012630010360</v>
      </c>
      <c r="H414" s="177" t="s">
        <v>1987</v>
      </c>
      <c r="I414" s="539" t="s">
        <v>1988</v>
      </c>
      <c r="J414" s="539" t="s">
        <v>1989</v>
      </c>
      <c r="K414" s="539" t="s">
        <v>1990</v>
      </c>
      <c r="L414" s="539">
        <v>2</v>
      </c>
      <c r="M414" s="539"/>
      <c r="N414" s="539"/>
      <c r="O414" s="539" t="s">
        <v>1991</v>
      </c>
      <c r="P414" s="539" t="s">
        <v>1992</v>
      </c>
      <c r="Q414" s="539" t="s">
        <v>1993</v>
      </c>
      <c r="R414" s="539">
        <v>0</v>
      </c>
      <c r="S414" s="539">
        <v>1</v>
      </c>
      <c r="T414" s="539"/>
      <c r="U414" s="539"/>
      <c r="V414" s="543" t="s">
        <v>1994</v>
      </c>
      <c r="W414" s="19" t="s">
        <v>1279</v>
      </c>
      <c r="X414" s="612">
        <v>290000000</v>
      </c>
      <c r="Y414" s="544"/>
      <c r="Z414" s="544"/>
      <c r="AA414" s="544"/>
      <c r="AB414" s="544"/>
      <c r="AC414" s="544"/>
      <c r="AD414" s="618"/>
    </row>
    <row r="415" spans="1:30" s="1" customFormat="1" ht="329.25" hidden="1" customHeight="1" x14ac:dyDescent="0.2">
      <c r="A415" s="15" t="s">
        <v>1606</v>
      </c>
      <c r="B415" s="312" t="s">
        <v>1663</v>
      </c>
      <c r="C415" s="543" t="s">
        <v>1974</v>
      </c>
      <c r="D415" s="539" t="s">
        <v>1975</v>
      </c>
      <c r="E415" s="539" t="s">
        <v>1976</v>
      </c>
      <c r="F415" s="539" t="s">
        <v>1986</v>
      </c>
      <c r="G415" s="137">
        <v>2012630010360</v>
      </c>
      <c r="H415" s="177" t="s">
        <v>1987</v>
      </c>
      <c r="I415" s="539" t="s">
        <v>1995</v>
      </c>
      <c r="J415" s="539" t="s">
        <v>1996</v>
      </c>
      <c r="K415" s="539" t="s">
        <v>1997</v>
      </c>
      <c r="L415" s="539">
        <v>3</v>
      </c>
      <c r="M415" s="539"/>
      <c r="N415" s="539"/>
      <c r="O415" s="539" t="s">
        <v>1998</v>
      </c>
      <c r="P415" s="539" t="s">
        <v>1999</v>
      </c>
      <c r="Q415" s="539" t="s">
        <v>2000</v>
      </c>
      <c r="R415" s="539">
        <v>0</v>
      </c>
      <c r="S415" s="539">
        <v>1</v>
      </c>
      <c r="T415" s="539"/>
      <c r="U415" s="539"/>
      <c r="V415" s="543" t="s">
        <v>1994</v>
      </c>
      <c r="W415" s="19" t="s">
        <v>1279</v>
      </c>
      <c r="X415" s="613"/>
      <c r="Y415" s="545"/>
      <c r="Z415" s="545"/>
      <c r="AA415" s="545"/>
      <c r="AB415" s="545"/>
      <c r="AC415" s="545"/>
      <c r="AD415" s="619"/>
    </row>
    <row r="416" spans="1:30" s="1" customFormat="1" ht="311.25" hidden="1" customHeight="1" x14ac:dyDescent="0.2">
      <c r="A416" s="15" t="s">
        <v>1606</v>
      </c>
      <c r="B416" s="312" t="s">
        <v>1663</v>
      </c>
      <c r="C416" s="543" t="s">
        <v>1974</v>
      </c>
      <c r="D416" s="539" t="s">
        <v>1975</v>
      </c>
      <c r="E416" s="539" t="s">
        <v>1976</v>
      </c>
      <c r="F416" s="539" t="s">
        <v>1986</v>
      </c>
      <c r="G416" s="137">
        <v>2012630010360</v>
      </c>
      <c r="H416" s="177" t="s">
        <v>1987</v>
      </c>
      <c r="I416" s="539" t="s">
        <v>2001</v>
      </c>
      <c r="J416" s="539" t="s">
        <v>2002</v>
      </c>
      <c r="K416" s="539" t="s">
        <v>2003</v>
      </c>
      <c r="L416" s="134">
        <v>1</v>
      </c>
      <c r="M416" s="134"/>
      <c r="N416" s="134"/>
      <c r="O416" s="539" t="s">
        <v>2004</v>
      </c>
      <c r="P416" s="539" t="s">
        <v>1634</v>
      </c>
      <c r="Q416" s="539" t="s">
        <v>2005</v>
      </c>
      <c r="R416" s="539">
        <v>0</v>
      </c>
      <c r="S416" s="539">
        <v>1</v>
      </c>
      <c r="T416" s="539"/>
      <c r="U416" s="539"/>
      <c r="V416" s="543" t="s">
        <v>1994</v>
      </c>
      <c r="W416" s="19" t="s">
        <v>1279</v>
      </c>
      <c r="X416" s="613"/>
      <c r="Y416" s="545"/>
      <c r="Z416" s="545"/>
      <c r="AA416" s="545"/>
      <c r="AB416" s="545"/>
      <c r="AC416" s="545"/>
      <c r="AD416" s="619"/>
    </row>
    <row r="417" spans="1:30" s="1" customFormat="1" ht="339" hidden="1" customHeight="1" x14ac:dyDescent="0.2">
      <c r="A417" s="15" t="s">
        <v>1606</v>
      </c>
      <c r="B417" s="312" t="s">
        <v>1663</v>
      </c>
      <c r="C417" s="543" t="s">
        <v>1974</v>
      </c>
      <c r="D417" s="539" t="s">
        <v>1975</v>
      </c>
      <c r="E417" s="539" t="s">
        <v>1976</v>
      </c>
      <c r="F417" s="539" t="s">
        <v>1986</v>
      </c>
      <c r="G417" s="137">
        <v>2012630010360</v>
      </c>
      <c r="H417" s="177" t="s">
        <v>1987</v>
      </c>
      <c r="I417" s="539" t="s">
        <v>2006</v>
      </c>
      <c r="J417" s="539" t="s">
        <v>2007</v>
      </c>
      <c r="K417" s="539" t="s">
        <v>2008</v>
      </c>
      <c r="L417" s="539">
        <v>1</v>
      </c>
      <c r="M417" s="539"/>
      <c r="N417" s="539"/>
      <c r="O417" s="539" t="s">
        <v>2009</v>
      </c>
      <c r="P417" s="539" t="s">
        <v>1811</v>
      </c>
      <c r="Q417" s="19" t="s">
        <v>2010</v>
      </c>
      <c r="R417" s="539">
        <v>0</v>
      </c>
      <c r="S417" s="539">
        <v>1</v>
      </c>
      <c r="T417" s="539"/>
      <c r="U417" s="539"/>
      <c r="V417" s="543" t="s">
        <v>1994</v>
      </c>
      <c r="W417" s="19" t="s">
        <v>1279</v>
      </c>
      <c r="X417" s="613"/>
      <c r="Y417" s="545"/>
      <c r="Z417" s="545"/>
      <c r="AA417" s="545"/>
      <c r="AB417" s="545"/>
      <c r="AC417" s="545"/>
      <c r="AD417" s="619"/>
    </row>
    <row r="418" spans="1:30" s="1" customFormat="1" ht="345" hidden="1" customHeight="1" x14ac:dyDescent="0.2">
      <c r="A418" s="15" t="s">
        <v>1606</v>
      </c>
      <c r="B418" s="312" t="s">
        <v>1663</v>
      </c>
      <c r="C418" s="543" t="s">
        <v>1974</v>
      </c>
      <c r="D418" s="539" t="s">
        <v>1975</v>
      </c>
      <c r="E418" s="539" t="s">
        <v>1976</v>
      </c>
      <c r="F418" s="539" t="s">
        <v>1986</v>
      </c>
      <c r="G418" s="137">
        <v>2012630010360</v>
      </c>
      <c r="H418" s="177" t="s">
        <v>1987</v>
      </c>
      <c r="I418" s="539" t="s">
        <v>2011</v>
      </c>
      <c r="J418" s="539" t="s">
        <v>2012</v>
      </c>
      <c r="K418" s="539" t="s">
        <v>2013</v>
      </c>
      <c r="L418" s="134">
        <v>0.85</v>
      </c>
      <c r="M418" s="134"/>
      <c r="N418" s="134"/>
      <c r="O418" s="539" t="s">
        <v>2014</v>
      </c>
      <c r="P418" s="19" t="s">
        <v>2015</v>
      </c>
      <c r="Q418" s="539" t="s">
        <v>2016</v>
      </c>
      <c r="R418" s="539">
        <v>0</v>
      </c>
      <c r="S418" s="539">
        <v>2</v>
      </c>
      <c r="T418" s="539"/>
      <c r="U418" s="539"/>
      <c r="V418" s="543" t="s">
        <v>1994</v>
      </c>
      <c r="W418" s="19" t="s">
        <v>1279</v>
      </c>
      <c r="X418" s="613"/>
      <c r="Y418" s="545"/>
      <c r="Z418" s="545"/>
      <c r="AA418" s="545"/>
      <c r="AB418" s="545"/>
      <c r="AC418" s="545"/>
      <c r="AD418" s="619"/>
    </row>
    <row r="419" spans="1:30" s="1" customFormat="1" ht="342.75" hidden="1" customHeight="1" x14ac:dyDescent="0.2">
      <c r="A419" s="15" t="s">
        <v>1606</v>
      </c>
      <c r="B419" s="312" t="s">
        <v>1663</v>
      </c>
      <c r="C419" s="543" t="s">
        <v>1974</v>
      </c>
      <c r="D419" s="539" t="s">
        <v>1975</v>
      </c>
      <c r="E419" s="539" t="s">
        <v>1976</v>
      </c>
      <c r="F419" s="539" t="s">
        <v>1986</v>
      </c>
      <c r="G419" s="137">
        <v>2012630010360</v>
      </c>
      <c r="H419" s="177" t="s">
        <v>1987</v>
      </c>
      <c r="I419" s="539" t="s">
        <v>2017</v>
      </c>
      <c r="J419" s="539" t="s">
        <v>2018</v>
      </c>
      <c r="K419" s="539" t="s">
        <v>2019</v>
      </c>
      <c r="L419" s="134">
        <v>0.3</v>
      </c>
      <c r="M419" s="134"/>
      <c r="N419" s="134"/>
      <c r="O419" s="539" t="s">
        <v>2020</v>
      </c>
      <c r="P419" s="19" t="s">
        <v>2021</v>
      </c>
      <c r="Q419" s="539" t="s">
        <v>2022</v>
      </c>
      <c r="R419" s="539">
        <v>0</v>
      </c>
      <c r="S419" s="539">
        <v>15</v>
      </c>
      <c r="T419" s="539"/>
      <c r="U419" s="539"/>
      <c r="V419" s="543" t="s">
        <v>1994</v>
      </c>
      <c r="W419" s="19" t="s">
        <v>1279</v>
      </c>
      <c r="X419" s="613"/>
      <c r="Y419" s="545"/>
      <c r="Z419" s="545"/>
      <c r="AA419" s="545"/>
      <c r="AB419" s="545"/>
      <c r="AC419" s="545"/>
      <c r="AD419" s="619"/>
    </row>
    <row r="420" spans="1:30" s="1" customFormat="1" ht="217.5" hidden="1" thickBot="1" x14ac:dyDescent="0.25">
      <c r="A420" s="15" t="s">
        <v>1606</v>
      </c>
      <c r="B420" s="312" t="s">
        <v>1663</v>
      </c>
      <c r="C420" s="543" t="s">
        <v>1974</v>
      </c>
      <c r="D420" s="539" t="s">
        <v>1975</v>
      </c>
      <c r="E420" s="539" t="s">
        <v>1976</v>
      </c>
      <c r="F420" s="539" t="s">
        <v>1986</v>
      </c>
      <c r="G420" s="137">
        <v>2012630010360</v>
      </c>
      <c r="H420" s="177" t="s">
        <v>1987</v>
      </c>
      <c r="I420" s="539" t="s">
        <v>2023</v>
      </c>
      <c r="J420" s="539" t="s">
        <v>2024</v>
      </c>
      <c r="K420" s="539" t="s">
        <v>2025</v>
      </c>
      <c r="L420" s="134">
        <v>1</v>
      </c>
      <c r="M420" s="134"/>
      <c r="N420" s="134"/>
      <c r="O420" s="539" t="s">
        <v>2026</v>
      </c>
      <c r="P420" s="19" t="s">
        <v>2027</v>
      </c>
      <c r="Q420" s="539" t="s">
        <v>2028</v>
      </c>
      <c r="R420" s="539">
        <v>0</v>
      </c>
      <c r="S420" s="539">
        <v>1</v>
      </c>
      <c r="T420" s="539"/>
      <c r="U420" s="539"/>
      <c r="V420" s="543" t="s">
        <v>1994</v>
      </c>
      <c r="W420" s="19" t="s">
        <v>1279</v>
      </c>
      <c r="X420" s="613"/>
      <c r="Y420" s="545"/>
      <c r="Z420" s="545"/>
      <c r="AA420" s="545"/>
      <c r="AB420" s="545"/>
      <c r="AC420" s="545"/>
      <c r="AD420" s="619"/>
    </row>
    <row r="421" spans="1:30" s="1" customFormat="1" ht="217.5" hidden="1" thickBot="1" x14ac:dyDescent="0.25">
      <c r="A421" s="15" t="s">
        <v>1606</v>
      </c>
      <c r="B421" s="312" t="s">
        <v>1663</v>
      </c>
      <c r="C421" s="543" t="s">
        <v>1974</v>
      </c>
      <c r="D421" s="539" t="s">
        <v>1975</v>
      </c>
      <c r="E421" s="539" t="s">
        <v>1976</v>
      </c>
      <c r="F421" s="539" t="s">
        <v>1986</v>
      </c>
      <c r="G421" s="137">
        <v>2012630010360</v>
      </c>
      <c r="H421" s="177" t="s">
        <v>1987</v>
      </c>
      <c r="I421" s="539" t="s">
        <v>2029</v>
      </c>
      <c r="J421" s="539" t="s">
        <v>2030</v>
      </c>
      <c r="K421" s="539" t="s">
        <v>2031</v>
      </c>
      <c r="L421" s="539">
        <v>1</v>
      </c>
      <c r="M421" s="539"/>
      <c r="N421" s="539"/>
      <c r="O421" s="539" t="s">
        <v>2032</v>
      </c>
      <c r="P421" s="539" t="s">
        <v>1634</v>
      </c>
      <c r="Q421" s="539" t="s">
        <v>2033</v>
      </c>
      <c r="R421" s="539">
        <v>0</v>
      </c>
      <c r="S421" s="539">
        <v>1</v>
      </c>
      <c r="T421" s="539"/>
      <c r="U421" s="539"/>
      <c r="V421" s="543" t="s">
        <v>1994</v>
      </c>
      <c r="W421" s="19" t="s">
        <v>1279</v>
      </c>
      <c r="X421" s="613"/>
      <c r="Y421" s="545"/>
      <c r="Z421" s="545"/>
      <c r="AA421" s="545"/>
      <c r="AB421" s="545"/>
      <c r="AC421" s="545"/>
      <c r="AD421" s="619"/>
    </row>
    <row r="422" spans="1:30" s="1" customFormat="1" ht="217.5" hidden="1" thickBot="1" x14ac:dyDescent="0.25">
      <c r="A422" s="15" t="s">
        <v>1606</v>
      </c>
      <c r="B422" s="312" t="s">
        <v>1663</v>
      </c>
      <c r="C422" s="543" t="s">
        <v>1974</v>
      </c>
      <c r="D422" s="539" t="s">
        <v>1975</v>
      </c>
      <c r="E422" s="539" t="s">
        <v>1976</v>
      </c>
      <c r="F422" s="539" t="s">
        <v>1986</v>
      </c>
      <c r="G422" s="137">
        <v>2012630010360</v>
      </c>
      <c r="H422" s="177" t="s">
        <v>1987</v>
      </c>
      <c r="I422" s="539" t="s">
        <v>2034</v>
      </c>
      <c r="J422" s="539" t="s">
        <v>2035</v>
      </c>
      <c r="K422" s="539" t="s">
        <v>2036</v>
      </c>
      <c r="L422" s="134">
        <v>1</v>
      </c>
      <c r="M422" s="134"/>
      <c r="N422" s="134"/>
      <c r="O422" s="539" t="s">
        <v>2037</v>
      </c>
      <c r="P422" s="539" t="s">
        <v>1980</v>
      </c>
      <c r="Q422" s="539" t="s">
        <v>2038</v>
      </c>
      <c r="R422" s="539">
        <v>0</v>
      </c>
      <c r="S422" s="539">
        <v>6</v>
      </c>
      <c r="T422" s="539"/>
      <c r="U422" s="539"/>
      <c r="V422" s="543" t="s">
        <v>1994</v>
      </c>
      <c r="W422" s="19" t="s">
        <v>1279</v>
      </c>
      <c r="X422" s="613"/>
      <c r="Y422" s="545"/>
      <c r="Z422" s="545"/>
      <c r="AA422" s="545"/>
      <c r="AB422" s="545"/>
      <c r="AC422" s="545"/>
      <c r="AD422" s="619"/>
    </row>
    <row r="423" spans="1:30" s="1" customFormat="1" ht="339" hidden="1" customHeight="1" x14ac:dyDescent="0.2">
      <c r="A423" s="15" t="s">
        <v>1606</v>
      </c>
      <c r="B423" s="312" t="s">
        <v>1663</v>
      </c>
      <c r="C423" s="543" t="s">
        <v>1974</v>
      </c>
      <c r="D423" s="539" t="s">
        <v>1975</v>
      </c>
      <c r="E423" s="539" t="s">
        <v>1976</v>
      </c>
      <c r="F423" s="539" t="s">
        <v>1986</v>
      </c>
      <c r="G423" s="137">
        <v>2012630010360</v>
      </c>
      <c r="H423" s="177" t="s">
        <v>1987</v>
      </c>
      <c r="I423" s="19" t="s">
        <v>2039</v>
      </c>
      <c r="J423" s="539" t="s">
        <v>2040</v>
      </c>
      <c r="K423" s="539" t="s">
        <v>2041</v>
      </c>
      <c r="L423" s="134">
        <v>0.85</v>
      </c>
      <c r="M423" s="134"/>
      <c r="N423" s="134"/>
      <c r="O423" s="539" t="s">
        <v>2042</v>
      </c>
      <c r="P423" s="539" t="s">
        <v>1980</v>
      </c>
      <c r="Q423" s="539" t="s">
        <v>2043</v>
      </c>
      <c r="R423" s="539">
        <v>6</v>
      </c>
      <c r="S423" s="539">
        <v>6</v>
      </c>
      <c r="T423" s="539"/>
      <c r="U423" s="539"/>
      <c r="V423" s="543" t="s">
        <v>1994</v>
      </c>
      <c r="W423" s="19" t="s">
        <v>1279</v>
      </c>
      <c r="X423" s="613"/>
      <c r="Y423" s="545"/>
      <c r="Z423" s="545"/>
      <c r="AA423" s="545"/>
      <c r="AB423" s="545"/>
      <c r="AC423" s="545"/>
      <c r="AD423" s="619"/>
    </row>
    <row r="424" spans="1:30" s="1" customFormat="1" ht="217.5" hidden="1" thickBot="1" x14ac:dyDescent="0.25">
      <c r="A424" s="15" t="s">
        <v>1606</v>
      </c>
      <c r="B424" s="312" t="s">
        <v>1663</v>
      </c>
      <c r="C424" s="543" t="s">
        <v>1974</v>
      </c>
      <c r="D424" s="539" t="s">
        <v>1975</v>
      </c>
      <c r="E424" s="539" t="s">
        <v>1976</v>
      </c>
      <c r="F424" s="539" t="s">
        <v>1986</v>
      </c>
      <c r="G424" s="137">
        <v>2012630010360</v>
      </c>
      <c r="H424" s="177" t="s">
        <v>1987</v>
      </c>
      <c r="I424" s="19" t="s">
        <v>2039</v>
      </c>
      <c r="J424" s="539" t="s">
        <v>2044</v>
      </c>
      <c r="K424" s="539" t="s">
        <v>2045</v>
      </c>
      <c r="L424" s="134">
        <v>0.95</v>
      </c>
      <c r="M424" s="134"/>
      <c r="N424" s="134"/>
      <c r="O424" s="539" t="s">
        <v>2046</v>
      </c>
      <c r="P424" s="539" t="s">
        <v>1630</v>
      </c>
      <c r="Q424" s="539" t="s">
        <v>2043</v>
      </c>
      <c r="R424" s="539">
        <v>1</v>
      </c>
      <c r="S424" s="539">
        <v>1</v>
      </c>
      <c r="T424" s="539"/>
      <c r="U424" s="539"/>
      <c r="V424" s="543" t="s">
        <v>1994</v>
      </c>
      <c r="W424" s="19" t="s">
        <v>1279</v>
      </c>
      <c r="X424" s="613"/>
      <c r="Y424" s="545"/>
      <c r="Z424" s="545"/>
      <c r="AA424" s="545"/>
      <c r="AB424" s="545"/>
      <c r="AC424" s="545"/>
      <c r="AD424" s="619"/>
    </row>
    <row r="425" spans="1:30" s="1" customFormat="1" ht="217.5" hidden="1" thickBot="1" x14ac:dyDescent="0.25">
      <c r="A425" s="15" t="s">
        <v>1606</v>
      </c>
      <c r="B425" s="312" t="s">
        <v>1663</v>
      </c>
      <c r="C425" s="543" t="s">
        <v>1974</v>
      </c>
      <c r="D425" s="539" t="s">
        <v>1975</v>
      </c>
      <c r="E425" s="539" t="s">
        <v>1976</v>
      </c>
      <c r="F425" s="539" t="s">
        <v>1986</v>
      </c>
      <c r="G425" s="137">
        <v>2012630010360</v>
      </c>
      <c r="H425" s="177" t="s">
        <v>1987</v>
      </c>
      <c r="I425" s="539" t="s">
        <v>2047</v>
      </c>
      <c r="J425" s="539" t="s">
        <v>2048</v>
      </c>
      <c r="K425" s="539" t="s">
        <v>2049</v>
      </c>
      <c r="L425" s="134">
        <v>1</v>
      </c>
      <c r="M425" s="134"/>
      <c r="N425" s="134"/>
      <c r="O425" s="539" t="s">
        <v>2050</v>
      </c>
      <c r="P425" s="539" t="s">
        <v>1617</v>
      </c>
      <c r="Q425" s="539" t="s">
        <v>2051</v>
      </c>
      <c r="R425" s="539">
        <v>0</v>
      </c>
      <c r="S425" s="539">
        <v>1</v>
      </c>
      <c r="T425" s="539"/>
      <c r="U425" s="539"/>
      <c r="V425" s="543" t="s">
        <v>1994</v>
      </c>
      <c r="W425" s="19" t="s">
        <v>1279</v>
      </c>
      <c r="X425" s="614"/>
      <c r="Y425" s="546"/>
      <c r="Z425" s="546"/>
      <c r="AA425" s="546"/>
      <c r="AB425" s="546"/>
      <c r="AC425" s="546"/>
      <c r="AD425" s="620"/>
    </row>
    <row r="426" spans="1:30" s="1" customFormat="1" ht="61.5" hidden="1" customHeight="1" x14ac:dyDescent="0.2">
      <c r="A426" s="15" t="s">
        <v>1606</v>
      </c>
      <c r="B426" s="312" t="s">
        <v>1663</v>
      </c>
      <c r="C426" s="543" t="s">
        <v>1974</v>
      </c>
      <c r="D426" s="539" t="s">
        <v>1975</v>
      </c>
      <c r="E426" s="539" t="s">
        <v>1976</v>
      </c>
      <c r="F426" s="539" t="s">
        <v>2052</v>
      </c>
      <c r="G426" s="137">
        <v>2012630010361</v>
      </c>
      <c r="H426" s="177" t="s">
        <v>2053</v>
      </c>
      <c r="I426" s="539" t="s">
        <v>2054</v>
      </c>
      <c r="J426" s="539" t="s">
        <v>2055</v>
      </c>
      <c r="K426" s="539" t="s">
        <v>2056</v>
      </c>
      <c r="L426" s="134">
        <v>0.7</v>
      </c>
      <c r="M426" s="134"/>
      <c r="N426" s="134"/>
      <c r="O426" s="539" t="s">
        <v>2057</v>
      </c>
      <c r="P426" s="539" t="s">
        <v>2021</v>
      </c>
      <c r="Q426" s="539" t="s">
        <v>2058</v>
      </c>
      <c r="R426" s="539">
        <v>0</v>
      </c>
      <c r="S426" s="539">
        <v>74</v>
      </c>
      <c r="T426" s="539"/>
      <c r="U426" s="539"/>
      <c r="V426" s="34" t="s">
        <v>2059</v>
      </c>
      <c r="W426" s="546">
        <v>39788622485</v>
      </c>
      <c r="X426" s="546">
        <v>510000000</v>
      </c>
      <c r="Y426" s="546"/>
      <c r="Z426" s="546"/>
      <c r="AA426" s="546"/>
      <c r="AB426" s="546"/>
      <c r="AC426" s="546"/>
      <c r="AD426" s="563"/>
    </row>
    <row r="427" spans="1:30" s="1" customFormat="1" ht="30" hidden="1" customHeight="1" x14ac:dyDescent="0.2">
      <c r="A427" s="15" t="s">
        <v>1606</v>
      </c>
      <c r="B427" s="318"/>
      <c r="C427" s="87"/>
      <c r="D427" s="87"/>
      <c r="E427" s="87"/>
      <c r="F427" s="87"/>
      <c r="G427" s="87"/>
      <c r="H427" s="87"/>
      <c r="I427" s="87"/>
      <c r="J427" s="87"/>
      <c r="K427" s="87"/>
      <c r="L427" s="87"/>
      <c r="M427" s="87"/>
      <c r="N427" s="87"/>
      <c r="O427" s="87"/>
      <c r="P427" s="87"/>
      <c r="Q427" s="87"/>
      <c r="R427" s="87"/>
      <c r="S427" s="87"/>
      <c r="T427" s="87"/>
      <c r="U427" s="87"/>
      <c r="V427" s="87"/>
      <c r="W427" s="87"/>
      <c r="X427" s="266">
        <f>SUM(X346:X426)</f>
        <v>39788622485</v>
      </c>
      <c r="Y427" s="353"/>
      <c r="Z427" s="353"/>
      <c r="AA427" s="353"/>
      <c r="AB427" s="353"/>
      <c r="AC427" s="353"/>
      <c r="AD427" s="88"/>
    </row>
    <row r="428" spans="1:30" s="1" customFormat="1" ht="132.75" hidden="1" customHeight="1" x14ac:dyDescent="0.2">
      <c r="A428" s="15" t="s">
        <v>2060</v>
      </c>
      <c r="B428" s="308" t="s">
        <v>2061</v>
      </c>
      <c r="C428" s="5" t="s">
        <v>2062</v>
      </c>
      <c r="D428" s="17" t="s">
        <v>2063</v>
      </c>
      <c r="E428" s="17" t="s">
        <v>2064</v>
      </c>
      <c r="F428" s="17" t="s">
        <v>2065</v>
      </c>
      <c r="G428" s="140">
        <v>2012630010231</v>
      </c>
      <c r="H428" s="563" t="s">
        <v>2066</v>
      </c>
      <c r="I428" s="19" t="s">
        <v>2067</v>
      </c>
      <c r="J428" s="19" t="s">
        <v>2068</v>
      </c>
      <c r="K428" s="84">
        <v>0</v>
      </c>
      <c r="L428" s="84" t="s">
        <v>2069</v>
      </c>
      <c r="M428" s="84"/>
      <c r="N428" s="84"/>
      <c r="O428" s="17" t="s">
        <v>2070</v>
      </c>
      <c r="P428" s="90" t="s">
        <v>2071</v>
      </c>
      <c r="Q428" s="19" t="s">
        <v>2072</v>
      </c>
      <c r="R428" s="19">
        <v>0</v>
      </c>
      <c r="S428" s="19">
        <v>6</v>
      </c>
      <c r="T428" s="19"/>
      <c r="U428" s="19"/>
      <c r="V428" s="563" t="s">
        <v>2073</v>
      </c>
      <c r="W428" s="19" t="s">
        <v>2074</v>
      </c>
      <c r="X428" s="611">
        <f>40000000+36957462+25957006+17085532</f>
        <v>120000000</v>
      </c>
      <c r="Y428" s="540"/>
      <c r="Z428" s="540"/>
      <c r="AA428" s="540"/>
      <c r="AB428" s="540"/>
      <c r="AC428" s="540"/>
      <c r="AD428" s="19" t="s">
        <v>2075</v>
      </c>
    </row>
    <row r="429" spans="1:30" s="1" customFormat="1" ht="145.5" hidden="1" customHeight="1" x14ac:dyDescent="0.2">
      <c r="A429" s="15" t="s">
        <v>2060</v>
      </c>
      <c r="B429" s="308" t="s">
        <v>2061</v>
      </c>
      <c r="C429" s="5" t="s">
        <v>2062</v>
      </c>
      <c r="D429" s="17" t="s">
        <v>2063</v>
      </c>
      <c r="E429" s="17" t="s">
        <v>2064</v>
      </c>
      <c r="F429" s="17" t="s">
        <v>2065</v>
      </c>
      <c r="G429" s="140">
        <v>2012630010231</v>
      </c>
      <c r="H429" s="563" t="s">
        <v>2066</v>
      </c>
      <c r="I429" s="19" t="s">
        <v>2067</v>
      </c>
      <c r="J429" s="19" t="s">
        <v>2068</v>
      </c>
      <c r="K429" s="84">
        <v>0</v>
      </c>
      <c r="L429" s="84" t="s">
        <v>2069</v>
      </c>
      <c r="M429" s="84"/>
      <c r="N429" s="84"/>
      <c r="O429" s="17" t="s">
        <v>2076</v>
      </c>
      <c r="P429" s="90" t="s">
        <v>2077</v>
      </c>
      <c r="Q429" s="19" t="s">
        <v>2078</v>
      </c>
      <c r="R429" s="19">
        <v>0</v>
      </c>
      <c r="S429" s="19">
        <v>1</v>
      </c>
      <c r="T429" s="19"/>
      <c r="U429" s="19"/>
      <c r="V429" s="563" t="s">
        <v>2073</v>
      </c>
      <c r="W429" s="19" t="s">
        <v>2074</v>
      </c>
      <c r="X429" s="611"/>
      <c r="Y429" s="540"/>
      <c r="Z429" s="540"/>
      <c r="AA429" s="540"/>
      <c r="AB429" s="540"/>
      <c r="AC429" s="540"/>
      <c r="AD429" s="19" t="s">
        <v>2075</v>
      </c>
    </row>
    <row r="430" spans="1:30" s="1" customFormat="1" ht="139.5" hidden="1" customHeight="1" x14ac:dyDescent="0.2">
      <c r="A430" s="15" t="s">
        <v>2060</v>
      </c>
      <c r="B430" s="308" t="s">
        <v>2061</v>
      </c>
      <c r="C430" s="5" t="s">
        <v>2062</v>
      </c>
      <c r="D430" s="17" t="s">
        <v>2063</v>
      </c>
      <c r="E430" s="17" t="s">
        <v>2064</v>
      </c>
      <c r="F430" s="17" t="s">
        <v>2065</v>
      </c>
      <c r="G430" s="140">
        <v>2012630010231</v>
      </c>
      <c r="H430" s="563" t="s">
        <v>2066</v>
      </c>
      <c r="I430" s="19" t="s">
        <v>2067</v>
      </c>
      <c r="J430" s="19" t="s">
        <v>2068</v>
      </c>
      <c r="K430" s="84">
        <v>0</v>
      </c>
      <c r="L430" s="84" t="s">
        <v>2069</v>
      </c>
      <c r="M430" s="84"/>
      <c r="N430" s="84"/>
      <c r="O430" s="17" t="s">
        <v>2079</v>
      </c>
      <c r="P430" s="90" t="s">
        <v>2080</v>
      </c>
      <c r="Q430" s="19" t="s">
        <v>2081</v>
      </c>
      <c r="R430" s="19">
        <v>0</v>
      </c>
      <c r="S430" s="19">
        <v>1</v>
      </c>
      <c r="T430" s="19"/>
      <c r="U430" s="19"/>
      <c r="V430" s="563" t="s">
        <v>2073</v>
      </c>
      <c r="W430" s="19" t="s">
        <v>2074</v>
      </c>
      <c r="X430" s="611"/>
      <c r="Y430" s="540"/>
      <c r="Z430" s="540"/>
      <c r="AA430" s="540"/>
      <c r="AB430" s="540"/>
      <c r="AC430" s="540"/>
      <c r="AD430" s="19" t="s">
        <v>2075</v>
      </c>
    </row>
    <row r="431" spans="1:30" s="1" customFormat="1" ht="163.5" hidden="1" customHeight="1" x14ac:dyDescent="0.2">
      <c r="A431" s="15" t="s">
        <v>2060</v>
      </c>
      <c r="B431" s="308" t="s">
        <v>2061</v>
      </c>
      <c r="C431" s="5" t="s">
        <v>2062</v>
      </c>
      <c r="D431" s="17" t="s">
        <v>2063</v>
      </c>
      <c r="E431" s="17" t="s">
        <v>2064</v>
      </c>
      <c r="F431" s="17" t="s">
        <v>2065</v>
      </c>
      <c r="G431" s="140">
        <v>2012630010231</v>
      </c>
      <c r="H431" s="563" t="s">
        <v>2066</v>
      </c>
      <c r="I431" s="19" t="s">
        <v>2067</v>
      </c>
      <c r="J431" s="19" t="s">
        <v>2068</v>
      </c>
      <c r="K431" s="84">
        <v>0</v>
      </c>
      <c r="L431" s="84" t="s">
        <v>2069</v>
      </c>
      <c r="M431" s="84"/>
      <c r="N431" s="84"/>
      <c r="O431" s="19" t="s">
        <v>2082</v>
      </c>
      <c r="P431" s="90" t="s">
        <v>2080</v>
      </c>
      <c r="Q431" s="19" t="s">
        <v>2083</v>
      </c>
      <c r="R431" s="19">
        <v>0</v>
      </c>
      <c r="S431" s="19">
        <v>1</v>
      </c>
      <c r="T431" s="19"/>
      <c r="U431" s="19"/>
      <c r="V431" s="563" t="s">
        <v>2073</v>
      </c>
      <c r="W431" s="19" t="s">
        <v>2074</v>
      </c>
      <c r="X431" s="611"/>
      <c r="Y431" s="540"/>
      <c r="Z431" s="540"/>
      <c r="AA431" s="540"/>
      <c r="AB431" s="540"/>
      <c r="AC431" s="540"/>
      <c r="AD431" s="19" t="s">
        <v>2075</v>
      </c>
    </row>
    <row r="432" spans="1:30" s="1" customFormat="1" ht="132.75" hidden="1" customHeight="1" x14ac:dyDescent="0.2">
      <c r="A432" s="15" t="s">
        <v>2060</v>
      </c>
      <c r="B432" s="308" t="s">
        <v>2061</v>
      </c>
      <c r="C432" s="5" t="s">
        <v>2062</v>
      </c>
      <c r="D432" s="17" t="s">
        <v>2063</v>
      </c>
      <c r="E432" s="17" t="s">
        <v>2064</v>
      </c>
      <c r="F432" s="17" t="s">
        <v>2065</v>
      </c>
      <c r="G432" s="140">
        <v>2012630010231</v>
      </c>
      <c r="H432" s="563" t="s">
        <v>2066</v>
      </c>
      <c r="I432" s="19" t="s">
        <v>2067</v>
      </c>
      <c r="J432" s="19" t="s">
        <v>2068</v>
      </c>
      <c r="K432" s="84">
        <v>0</v>
      </c>
      <c r="L432" s="84" t="s">
        <v>2069</v>
      </c>
      <c r="M432" s="84"/>
      <c r="N432" s="84"/>
      <c r="O432" s="17" t="s">
        <v>2084</v>
      </c>
      <c r="P432" s="90" t="s">
        <v>2085</v>
      </c>
      <c r="Q432" s="19" t="s">
        <v>2086</v>
      </c>
      <c r="R432" s="19">
        <v>0</v>
      </c>
      <c r="S432" s="19">
        <v>3</v>
      </c>
      <c r="T432" s="19"/>
      <c r="U432" s="19"/>
      <c r="V432" s="563" t="s">
        <v>2073</v>
      </c>
      <c r="W432" s="19" t="s">
        <v>2074</v>
      </c>
      <c r="X432" s="611"/>
      <c r="Y432" s="540"/>
      <c r="Z432" s="540"/>
      <c r="AA432" s="540"/>
      <c r="AB432" s="540"/>
      <c r="AC432" s="540"/>
      <c r="AD432" s="19" t="s">
        <v>2075</v>
      </c>
    </row>
    <row r="433" spans="1:30" s="1" customFormat="1" ht="149.25" hidden="1" customHeight="1" x14ac:dyDescent="0.2">
      <c r="A433" s="15" t="s">
        <v>2060</v>
      </c>
      <c r="B433" s="308" t="s">
        <v>2061</v>
      </c>
      <c r="C433" s="5" t="s">
        <v>2062</v>
      </c>
      <c r="D433" s="17" t="s">
        <v>2063</v>
      </c>
      <c r="E433" s="17" t="s">
        <v>2064</v>
      </c>
      <c r="F433" s="17" t="s">
        <v>2065</v>
      </c>
      <c r="G433" s="140">
        <v>2012630010231</v>
      </c>
      <c r="H433" s="563" t="s">
        <v>2066</v>
      </c>
      <c r="I433" s="19" t="s">
        <v>2067</v>
      </c>
      <c r="J433" s="19" t="s">
        <v>2068</v>
      </c>
      <c r="K433" s="84">
        <v>0</v>
      </c>
      <c r="L433" s="84" t="s">
        <v>2069</v>
      </c>
      <c r="M433" s="84"/>
      <c r="N433" s="84"/>
      <c r="O433" s="19" t="s">
        <v>2087</v>
      </c>
      <c r="P433" s="90" t="s">
        <v>2088</v>
      </c>
      <c r="Q433" s="19" t="s">
        <v>2089</v>
      </c>
      <c r="R433" s="19">
        <v>0</v>
      </c>
      <c r="S433" s="19">
        <v>2</v>
      </c>
      <c r="T433" s="19"/>
      <c r="U433" s="19"/>
      <c r="V433" s="563" t="s">
        <v>2073</v>
      </c>
      <c r="W433" s="19" t="s">
        <v>2074</v>
      </c>
      <c r="X433" s="611"/>
      <c r="Y433" s="540"/>
      <c r="Z433" s="540"/>
      <c r="AA433" s="540"/>
      <c r="AB433" s="540"/>
      <c r="AC433" s="540"/>
      <c r="AD433" s="19" t="s">
        <v>2075</v>
      </c>
    </row>
    <row r="434" spans="1:30" s="1" customFormat="1" ht="90" hidden="1" thickBot="1" x14ac:dyDescent="0.25">
      <c r="A434" s="15" t="s">
        <v>2060</v>
      </c>
      <c r="B434" s="308" t="s">
        <v>2090</v>
      </c>
      <c r="C434" s="5" t="s">
        <v>1160</v>
      </c>
      <c r="D434" s="17" t="s">
        <v>2091</v>
      </c>
      <c r="E434" s="17" t="s">
        <v>1162</v>
      </c>
      <c r="F434" s="17" t="s">
        <v>2092</v>
      </c>
      <c r="G434" s="140">
        <v>2012630010242</v>
      </c>
      <c r="H434" s="563" t="s">
        <v>2093</v>
      </c>
      <c r="I434" s="19" t="s">
        <v>2094</v>
      </c>
      <c r="J434" s="19" t="s">
        <v>2095</v>
      </c>
      <c r="K434" s="19">
        <v>12627</v>
      </c>
      <c r="L434" s="19">
        <v>12627</v>
      </c>
      <c r="M434" s="19"/>
      <c r="N434" s="19"/>
      <c r="O434" s="19" t="s">
        <v>2096</v>
      </c>
      <c r="P434" s="90" t="s">
        <v>2097</v>
      </c>
      <c r="Q434" s="19" t="s">
        <v>2098</v>
      </c>
      <c r="R434" s="19">
        <v>8</v>
      </c>
      <c r="S434" s="19">
        <v>9</v>
      </c>
      <c r="T434" s="19"/>
      <c r="U434" s="19"/>
      <c r="V434" s="563" t="s">
        <v>2099</v>
      </c>
      <c r="W434" s="19" t="s">
        <v>2100</v>
      </c>
      <c r="X434" s="611">
        <f>30000000+60000000</f>
        <v>90000000</v>
      </c>
      <c r="Y434" s="540"/>
      <c r="Z434" s="540"/>
      <c r="AA434" s="540"/>
      <c r="AB434" s="540"/>
      <c r="AC434" s="540"/>
      <c r="AD434" s="19" t="s">
        <v>2101</v>
      </c>
    </row>
    <row r="435" spans="1:30" s="1" customFormat="1" ht="90" hidden="1" thickBot="1" x14ac:dyDescent="0.25">
      <c r="A435" s="15" t="s">
        <v>2060</v>
      </c>
      <c r="B435" s="308" t="s">
        <v>2090</v>
      </c>
      <c r="C435" s="5" t="s">
        <v>1160</v>
      </c>
      <c r="D435" s="17" t="s">
        <v>2091</v>
      </c>
      <c r="E435" s="17" t="s">
        <v>1162</v>
      </c>
      <c r="F435" s="17" t="s">
        <v>2102</v>
      </c>
      <c r="G435" s="140">
        <v>2012630010242</v>
      </c>
      <c r="H435" s="563" t="s">
        <v>2093</v>
      </c>
      <c r="I435" s="19" t="s">
        <v>2094</v>
      </c>
      <c r="J435" s="19" t="s">
        <v>2095</v>
      </c>
      <c r="K435" s="19">
        <v>12627</v>
      </c>
      <c r="L435" s="19">
        <v>12627</v>
      </c>
      <c r="M435" s="19"/>
      <c r="N435" s="19"/>
      <c r="O435" s="19" t="s">
        <v>2103</v>
      </c>
      <c r="P435" s="19" t="s">
        <v>2097</v>
      </c>
      <c r="Q435" s="19" t="s">
        <v>2104</v>
      </c>
      <c r="R435" s="19">
        <v>8</v>
      </c>
      <c r="S435" s="19">
        <v>30</v>
      </c>
      <c r="T435" s="19"/>
      <c r="U435" s="19"/>
      <c r="V435" s="563" t="s">
        <v>2099</v>
      </c>
      <c r="W435" s="19" t="s">
        <v>2100</v>
      </c>
      <c r="X435" s="611"/>
      <c r="Y435" s="540"/>
      <c r="Z435" s="540"/>
      <c r="AA435" s="540"/>
      <c r="AB435" s="540"/>
      <c r="AC435" s="540"/>
      <c r="AD435" s="19" t="s">
        <v>2101</v>
      </c>
    </row>
    <row r="436" spans="1:30" s="1" customFormat="1" ht="90" hidden="1" thickBot="1" x14ac:dyDescent="0.25">
      <c r="A436" s="15" t="s">
        <v>2060</v>
      </c>
      <c r="B436" s="308" t="s">
        <v>2090</v>
      </c>
      <c r="C436" s="5" t="s">
        <v>1160</v>
      </c>
      <c r="D436" s="17" t="s">
        <v>2091</v>
      </c>
      <c r="E436" s="17" t="s">
        <v>1162</v>
      </c>
      <c r="F436" s="17" t="s">
        <v>2105</v>
      </c>
      <c r="G436" s="140">
        <v>2012630010242</v>
      </c>
      <c r="H436" s="563" t="s">
        <v>2093</v>
      </c>
      <c r="I436" s="19" t="s">
        <v>2094</v>
      </c>
      <c r="J436" s="19" t="s">
        <v>2095</v>
      </c>
      <c r="K436" s="19">
        <v>12627</v>
      </c>
      <c r="L436" s="19">
        <v>12627</v>
      </c>
      <c r="M436" s="19"/>
      <c r="N436" s="19"/>
      <c r="O436" s="19" t="s">
        <v>2106</v>
      </c>
      <c r="P436" s="19" t="s">
        <v>2107</v>
      </c>
      <c r="Q436" s="19" t="s">
        <v>2108</v>
      </c>
      <c r="R436" s="19">
        <v>300</v>
      </c>
      <c r="S436" s="19">
        <v>1000</v>
      </c>
      <c r="T436" s="19"/>
      <c r="U436" s="19"/>
      <c r="V436" s="563" t="s">
        <v>2099</v>
      </c>
      <c r="W436" s="19" t="s">
        <v>2100</v>
      </c>
      <c r="X436" s="611"/>
      <c r="Y436" s="540"/>
      <c r="Z436" s="540"/>
      <c r="AA436" s="540"/>
      <c r="AB436" s="540"/>
      <c r="AC436" s="540"/>
      <c r="AD436" s="19" t="s">
        <v>2101</v>
      </c>
    </row>
    <row r="437" spans="1:30" s="1" customFormat="1" ht="90" hidden="1" thickBot="1" x14ac:dyDescent="0.25">
      <c r="A437" s="15" t="s">
        <v>2060</v>
      </c>
      <c r="B437" s="308" t="s">
        <v>2090</v>
      </c>
      <c r="C437" s="5" t="s">
        <v>1160</v>
      </c>
      <c r="D437" s="17" t="s">
        <v>2091</v>
      </c>
      <c r="E437" s="17" t="s">
        <v>1162</v>
      </c>
      <c r="F437" s="17" t="s">
        <v>2105</v>
      </c>
      <c r="G437" s="140">
        <v>2012630010242</v>
      </c>
      <c r="H437" s="563" t="s">
        <v>2093</v>
      </c>
      <c r="I437" s="19" t="s">
        <v>2094</v>
      </c>
      <c r="J437" s="19" t="s">
        <v>2095</v>
      </c>
      <c r="K437" s="19">
        <v>12627</v>
      </c>
      <c r="L437" s="19">
        <v>12627</v>
      </c>
      <c r="M437" s="19"/>
      <c r="N437" s="19"/>
      <c r="O437" s="19" t="s">
        <v>2109</v>
      </c>
      <c r="P437" s="19" t="s">
        <v>2097</v>
      </c>
      <c r="Q437" s="19" t="s">
        <v>2110</v>
      </c>
      <c r="R437" s="19">
        <v>1582</v>
      </c>
      <c r="S437" s="19">
        <v>1600</v>
      </c>
      <c r="T437" s="19"/>
      <c r="U437" s="19"/>
      <c r="V437" s="563" t="s">
        <v>2099</v>
      </c>
      <c r="W437" s="19" t="s">
        <v>2100</v>
      </c>
      <c r="X437" s="611"/>
      <c r="Y437" s="540"/>
      <c r="Z437" s="540"/>
      <c r="AA437" s="540"/>
      <c r="AB437" s="540"/>
      <c r="AC437" s="540"/>
      <c r="AD437" s="19" t="s">
        <v>2101</v>
      </c>
    </row>
    <row r="438" spans="1:30" s="1" customFormat="1" ht="106.5" hidden="1" customHeight="1" x14ac:dyDescent="0.2">
      <c r="A438" s="15" t="s">
        <v>2060</v>
      </c>
      <c r="B438" s="308" t="s">
        <v>2111</v>
      </c>
      <c r="C438" s="5" t="s">
        <v>2112</v>
      </c>
      <c r="D438" s="17" t="s">
        <v>2113</v>
      </c>
      <c r="E438" s="17" t="s">
        <v>2114</v>
      </c>
      <c r="F438" s="17" t="s">
        <v>2115</v>
      </c>
      <c r="G438" s="140">
        <v>2012630010379</v>
      </c>
      <c r="H438" s="5" t="s">
        <v>2116</v>
      </c>
      <c r="I438" s="19" t="s">
        <v>2117</v>
      </c>
      <c r="J438" s="19" t="s">
        <v>2117</v>
      </c>
      <c r="K438" s="19" t="s">
        <v>2117</v>
      </c>
      <c r="L438" s="19" t="s">
        <v>2117</v>
      </c>
      <c r="M438" s="19"/>
      <c r="N438" s="19"/>
      <c r="O438" s="19" t="s">
        <v>2117</v>
      </c>
      <c r="P438" s="19" t="s">
        <v>2117</v>
      </c>
      <c r="Q438" s="19" t="s">
        <v>2117</v>
      </c>
      <c r="R438" s="19" t="s">
        <v>2117</v>
      </c>
      <c r="S438" s="19" t="s">
        <v>2117</v>
      </c>
      <c r="T438" s="19"/>
      <c r="U438" s="19"/>
      <c r="V438" s="563" t="s">
        <v>2118</v>
      </c>
      <c r="W438" s="19" t="s">
        <v>2119</v>
      </c>
      <c r="X438" s="611">
        <f>5000000+10000000</f>
        <v>15000000</v>
      </c>
      <c r="Y438" s="540"/>
      <c r="Z438" s="540"/>
      <c r="AA438" s="540"/>
      <c r="AB438" s="540"/>
      <c r="AC438" s="540"/>
      <c r="AD438" s="33" t="s">
        <v>2120</v>
      </c>
    </row>
    <row r="439" spans="1:30" s="1" customFormat="1" ht="93.75" hidden="1" customHeight="1" x14ac:dyDescent="0.2">
      <c r="A439" s="15" t="s">
        <v>2060</v>
      </c>
      <c r="B439" s="308" t="s">
        <v>2111</v>
      </c>
      <c r="C439" s="5" t="s">
        <v>2112</v>
      </c>
      <c r="D439" s="17" t="s">
        <v>2121</v>
      </c>
      <c r="E439" s="17" t="s">
        <v>2114</v>
      </c>
      <c r="F439" s="17" t="s">
        <v>2122</v>
      </c>
      <c r="G439" s="140">
        <v>2012630010379</v>
      </c>
      <c r="H439" s="5" t="s">
        <v>2116</v>
      </c>
      <c r="I439" s="17" t="s">
        <v>2123</v>
      </c>
      <c r="J439" s="17" t="s">
        <v>2124</v>
      </c>
      <c r="K439" s="19">
        <v>0</v>
      </c>
      <c r="L439" s="19">
        <v>3</v>
      </c>
      <c r="M439" s="19"/>
      <c r="N439" s="19"/>
      <c r="O439" s="19" t="s">
        <v>2125</v>
      </c>
      <c r="P439" s="19" t="s">
        <v>2080</v>
      </c>
      <c r="Q439" s="19" t="s">
        <v>2126</v>
      </c>
      <c r="R439" s="19">
        <v>0</v>
      </c>
      <c r="S439" s="19">
        <v>3</v>
      </c>
      <c r="T439" s="19"/>
      <c r="U439" s="19"/>
      <c r="V439" s="563" t="s">
        <v>2118</v>
      </c>
      <c r="W439" s="19" t="s">
        <v>2119</v>
      </c>
      <c r="X439" s="611"/>
      <c r="Y439" s="540"/>
      <c r="Z439" s="540"/>
      <c r="AA439" s="540"/>
      <c r="AB439" s="540"/>
      <c r="AC439" s="540"/>
      <c r="AD439" s="33" t="s">
        <v>2120</v>
      </c>
    </row>
    <row r="440" spans="1:30" s="1" customFormat="1" ht="87.75" hidden="1" customHeight="1" x14ac:dyDescent="0.2">
      <c r="A440" s="15" t="s">
        <v>2060</v>
      </c>
      <c r="B440" s="308" t="s">
        <v>2111</v>
      </c>
      <c r="C440" s="5" t="s">
        <v>2112</v>
      </c>
      <c r="D440" s="17" t="s">
        <v>2121</v>
      </c>
      <c r="E440" s="17" t="s">
        <v>2114</v>
      </c>
      <c r="F440" s="17" t="s">
        <v>2127</v>
      </c>
      <c r="G440" s="140">
        <v>2012630010379</v>
      </c>
      <c r="H440" s="5" t="s">
        <v>2116</v>
      </c>
      <c r="I440" s="19" t="s">
        <v>2117</v>
      </c>
      <c r="J440" s="19" t="s">
        <v>2117</v>
      </c>
      <c r="K440" s="19" t="s">
        <v>2117</v>
      </c>
      <c r="L440" s="19" t="s">
        <v>2117</v>
      </c>
      <c r="M440" s="19"/>
      <c r="N440" s="19"/>
      <c r="O440" s="19" t="s">
        <v>2117</v>
      </c>
      <c r="P440" s="19" t="s">
        <v>2117</v>
      </c>
      <c r="Q440" s="19" t="s">
        <v>2117</v>
      </c>
      <c r="R440" s="19" t="s">
        <v>2117</v>
      </c>
      <c r="S440" s="19" t="s">
        <v>2117</v>
      </c>
      <c r="T440" s="19"/>
      <c r="U440" s="19"/>
      <c r="V440" s="563" t="s">
        <v>2118</v>
      </c>
      <c r="W440" s="19" t="s">
        <v>2119</v>
      </c>
      <c r="X440" s="611"/>
      <c r="Y440" s="540"/>
      <c r="Z440" s="540"/>
      <c r="AA440" s="540"/>
      <c r="AB440" s="540"/>
      <c r="AC440" s="540"/>
      <c r="AD440" s="33" t="s">
        <v>2120</v>
      </c>
    </row>
    <row r="441" spans="1:30" s="1" customFormat="1" ht="93.75" hidden="1" customHeight="1" x14ac:dyDescent="0.2">
      <c r="A441" s="15" t="s">
        <v>2060</v>
      </c>
      <c r="B441" s="308" t="s">
        <v>2111</v>
      </c>
      <c r="C441" s="5" t="s">
        <v>2112</v>
      </c>
      <c r="D441" s="17" t="s">
        <v>2128</v>
      </c>
      <c r="E441" s="17" t="s">
        <v>2114</v>
      </c>
      <c r="F441" s="17" t="s">
        <v>2129</v>
      </c>
      <c r="G441" s="140">
        <v>2012630010379</v>
      </c>
      <c r="H441" s="5" t="s">
        <v>2116</v>
      </c>
      <c r="I441" s="19" t="s">
        <v>2117</v>
      </c>
      <c r="J441" s="19" t="s">
        <v>2117</v>
      </c>
      <c r="K441" s="19" t="s">
        <v>2117</v>
      </c>
      <c r="L441" s="19" t="s">
        <v>2117</v>
      </c>
      <c r="M441" s="19"/>
      <c r="N441" s="19"/>
      <c r="O441" s="19" t="s">
        <v>2117</v>
      </c>
      <c r="P441" s="19" t="s">
        <v>2117</v>
      </c>
      <c r="Q441" s="19" t="s">
        <v>2117</v>
      </c>
      <c r="R441" s="19" t="s">
        <v>2117</v>
      </c>
      <c r="S441" s="19" t="s">
        <v>2117</v>
      </c>
      <c r="T441" s="19"/>
      <c r="U441" s="19"/>
      <c r="V441" s="563" t="s">
        <v>2118</v>
      </c>
      <c r="W441" s="19" t="s">
        <v>2119</v>
      </c>
      <c r="X441" s="611"/>
      <c r="Y441" s="540"/>
      <c r="Z441" s="540"/>
      <c r="AA441" s="540"/>
      <c r="AB441" s="540"/>
      <c r="AC441" s="540"/>
      <c r="AD441" s="33" t="s">
        <v>2120</v>
      </c>
    </row>
    <row r="442" spans="1:30" s="1" customFormat="1" ht="64.5" hidden="1" thickBot="1" x14ac:dyDescent="0.25">
      <c r="A442" s="15" t="s">
        <v>2060</v>
      </c>
      <c r="B442" s="308" t="s">
        <v>2111</v>
      </c>
      <c r="C442" s="5" t="s">
        <v>2112</v>
      </c>
      <c r="D442" s="17" t="s">
        <v>2128</v>
      </c>
      <c r="E442" s="17" t="s">
        <v>2114</v>
      </c>
      <c r="F442" s="17" t="s">
        <v>2130</v>
      </c>
      <c r="G442" s="140">
        <v>2012630010379</v>
      </c>
      <c r="H442" s="5" t="s">
        <v>2116</v>
      </c>
      <c r="I442" s="19" t="s">
        <v>2131</v>
      </c>
      <c r="J442" s="19" t="s">
        <v>2132</v>
      </c>
      <c r="K442" s="19">
        <v>0</v>
      </c>
      <c r="L442" s="19">
        <v>1</v>
      </c>
      <c r="M442" s="19"/>
      <c r="N442" s="19"/>
      <c r="O442" s="19" t="s">
        <v>2133</v>
      </c>
      <c r="P442" s="19" t="s">
        <v>2134</v>
      </c>
      <c r="Q442" s="19" t="s">
        <v>2135</v>
      </c>
      <c r="R442" s="19">
        <v>0</v>
      </c>
      <c r="S442" s="19">
        <v>1</v>
      </c>
      <c r="T442" s="19"/>
      <c r="U442" s="19"/>
      <c r="V442" s="563" t="s">
        <v>2118</v>
      </c>
      <c r="W442" s="19" t="s">
        <v>2119</v>
      </c>
      <c r="X442" s="611"/>
      <c r="Y442" s="540"/>
      <c r="Z442" s="540"/>
      <c r="AA442" s="540"/>
      <c r="AB442" s="540"/>
      <c r="AC442" s="540"/>
      <c r="AD442" s="33" t="s">
        <v>2120</v>
      </c>
    </row>
    <row r="443" spans="1:30" s="1" customFormat="1" ht="107.25" hidden="1" customHeight="1" x14ac:dyDescent="0.2">
      <c r="A443" s="15" t="s">
        <v>2060</v>
      </c>
      <c r="B443" s="308" t="s">
        <v>2111</v>
      </c>
      <c r="C443" s="5" t="s">
        <v>2112</v>
      </c>
      <c r="D443" s="17" t="s">
        <v>2128</v>
      </c>
      <c r="E443" s="17" t="s">
        <v>2114</v>
      </c>
      <c r="F443" s="17" t="s">
        <v>2136</v>
      </c>
      <c r="G443" s="140">
        <v>2012630010379</v>
      </c>
      <c r="H443" s="5" t="s">
        <v>2116</v>
      </c>
      <c r="I443" s="19" t="s">
        <v>2137</v>
      </c>
      <c r="J443" s="19" t="s">
        <v>2138</v>
      </c>
      <c r="K443" s="91">
        <v>-7.6700000000000004E-2</v>
      </c>
      <c r="L443" s="84">
        <v>-0.1</v>
      </c>
      <c r="M443" s="84"/>
      <c r="N443" s="84"/>
      <c r="O443" s="19" t="s">
        <v>2139</v>
      </c>
      <c r="P443" s="19" t="s">
        <v>2140</v>
      </c>
      <c r="Q443" s="19" t="s">
        <v>2141</v>
      </c>
      <c r="R443" s="19">
        <v>0</v>
      </c>
      <c r="S443" s="19">
        <v>1</v>
      </c>
      <c r="T443" s="19"/>
      <c r="U443" s="19"/>
      <c r="V443" s="563" t="s">
        <v>2118</v>
      </c>
      <c r="W443" s="19" t="s">
        <v>2119</v>
      </c>
      <c r="X443" s="611"/>
      <c r="Y443" s="540"/>
      <c r="Z443" s="540"/>
      <c r="AA443" s="540"/>
      <c r="AB443" s="540"/>
      <c r="AC443" s="540"/>
      <c r="AD443" s="33" t="s">
        <v>2120</v>
      </c>
    </row>
    <row r="444" spans="1:30" s="1" customFormat="1" ht="77.25" hidden="1" thickBot="1" x14ac:dyDescent="0.25">
      <c r="A444" s="15" t="s">
        <v>2060</v>
      </c>
      <c r="B444" s="308" t="s">
        <v>2142</v>
      </c>
      <c r="C444" s="5" t="s">
        <v>2143</v>
      </c>
      <c r="D444" s="17" t="s">
        <v>2144</v>
      </c>
      <c r="E444" s="17" t="s">
        <v>2145</v>
      </c>
      <c r="F444" s="17" t="s">
        <v>2146</v>
      </c>
      <c r="G444" s="140">
        <v>2012630010232</v>
      </c>
      <c r="H444" s="563" t="s">
        <v>2147</v>
      </c>
      <c r="I444" s="19" t="s">
        <v>2148</v>
      </c>
      <c r="J444" s="19" t="s">
        <v>2149</v>
      </c>
      <c r="K444" s="19">
        <v>0</v>
      </c>
      <c r="L444" s="19">
        <v>2</v>
      </c>
      <c r="M444" s="19"/>
      <c r="N444" s="19"/>
      <c r="O444" s="19" t="s">
        <v>2150</v>
      </c>
      <c r="P444" s="19" t="s">
        <v>2140</v>
      </c>
      <c r="Q444" s="19" t="s">
        <v>2151</v>
      </c>
      <c r="R444" s="19">
        <v>0</v>
      </c>
      <c r="S444" s="19">
        <v>2</v>
      </c>
      <c r="T444" s="19"/>
      <c r="U444" s="19"/>
      <c r="V444" s="563" t="s">
        <v>2152</v>
      </c>
      <c r="W444" s="19" t="s">
        <v>2153</v>
      </c>
      <c r="X444" s="611">
        <f>10000000+10000000+20000000+40000000</f>
        <v>80000000</v>
      </c>
      <c r="Y444" s="540"/>
      <c r="Z444" s="540"/>
      <c r="AA444" s="540"/>
      <c r="AB444" s="540"/>
      <c r="AC444" s="540"/>
      <c r="AD444" s="19" t="s">
        <v>2154</v>
      </c>
    </row>
    <row r="445" spans="1:30" s="1" customFormat="1" ht="77.25" hidden="1" thickBot="1" x14ac:dyDescent="0.25">
      <c r="A445" s="15" t="s">
        <v>2060</v>
      </c>
      <c r="B445" s="308" t="s">
        <v>2142</v>
      </c>
      <c r="C445" s="5" t="s">
        <v>2143</v>
      </c>
      <c r="D445" s="17" t="s">
        <v>2144</v>
      </c>
      <c r="E445" s="17" t="s">
        <v>2145</v>
      </c>
      <c r="F445" s="17" t="s">
        <v>2146</v>
      </c>
      <c r="G445" s="140">
        <v>2012630010232</v>
      </c>
      <c r="H445" s="563" t="s">
        <v>2147</v>
      </c>
      <c r="I445" s="19" t="s">
        <v>2148</v>
      </c>
      <c r="J445" s="19" t="s">
        <v>2155</v>
      </c>
      <c r="K445" s="19">
        <v>0</v>
      </c>
      <c r="L445" s="19">
        <v>1</v>
      </c>
      <c r="M445" s="19"/>
      <c r="N445" s="19"/>
      <c r="O445" s="19" t="s">
        <v>2156</v>
      </c>
      <c r="P445" s="19" t="s">
        <v>2157</v>
      </c>
      <c r="Q445" s="19" t="s">
        <v>2158</v>
      </c>
      <c r="R445" s="19">
        <v>0</v>
      </c>
      <c r="S445" s="19">
        <v>1</v>
      </c>
      <c r="T445" s="19"/>
      <c r="U445" s="19"/>
      <c r="V445" s="563" t="s">
        <v>2152</v>
      </c>
      <c r="W445" s="19" t="s">
        <v>2153</v>
      </c>
      <c r="X445" s="611"/>
      <c r="Y445" s="540"/>
      <c r="Z445" s="540"/>
      <c r="AA445" s="540"/>
      <c r="AB445" s="540"/>
      <c r="AC445" s="540"/>
      <c r="AD445" s="19" t="s">
        <v>2154</v>
      </c>
    </row>
    <row r="446" spans="1:30" s="1" customFormat="1" ht="117" hidden="1" customHeight="1" x14ac:dyDescent="0.2">
      <c r="A446" s="15" t="s">
        <v>2060</v>
      </c>
      <c r="B446" s="308" t="s">
        <v>2142</v>
      </c>
      <c r="C446" s="5" t="s">
        <v>2143</v>
      </c>
      <c r="D446" s="17" t="s">
        <v>2159</v>
      </c>
      <c r="E446" s="17" t="s">
        <v>2145</v>
      </c>
      <c r="F446" s="17" t="s">
        <v>2160</v>
      </c>
      <c r="G446" s="140">
        <v>2012630010232</v>
      </c>
      <c r="H446" s="563" t="s">
        <v>2147</v>
      </c>
      <c r="I446" s="19" t="s">
        <v>2161</v>
      </c>
      <c r="J446" s="19" t="s">
        <v>2162</v>
      </c>
      <c r="K446" s="19">
        <v>0</v>
      </c>
      <c r="L446" s="19">
        <v>1</v>
      </c>
      <c r="M446" s="19"/>
      <c r="N446" s="19"/>
      <c r="O446" s="19" t="s">
        <v>2163</v>
      </c>
      <c r="P446" s="19" t="s">
        <v>2140</v>
      </c>
      <c r="Q446" s="19" t="s">
        <v>2164</v>
      </c>
      <c r="R446" s="19">
        <v>0</v>
      </c>
      <c r="S446" s="19">
        <v>2</v>
      </c>
      <c r="T446" s="19"/>
      <c r="U446" s="19"/>
      <c r="V446" s="563" t="s">
        <v>2152</v>
      </c>
      <c r="W446" s="19" t="s">
        <v>2153</v>
      </c>
      <c r="X446" s="611"/>
      <c r="Y446" s="540"/>
      <c r="Z446" s="540"/>
      <c r="AA446" s="540"/>
      <c r="AB446" s="540"/>
      <c r="AC446" s="540"/>
      <c r="AD446" s="19" t="s">
        <v>2154</v>
      </c>
    </row>
    <row r="447" spans="1:30" s="1" customFormat="1" ht="147.75" hidden="1" customHeight="1" x14ac:dyDescent="0.2">
      <c r="A447" s="15" t="s">
        <v>2060</v>
      </c>
      <c r="B447" s="308" t="s">
        <v>2142</v>
      </c>
      <c r="C447" s="5" t="s">
        <v>2143</v>
      </c>
      <c r="D447" s="17" t="s">
        <v>2165</v>
      </c>
      <c r="E447" s="17" t="s">
        <v>2145</v>
      </c>
      <c r="F447" s="17" t="s">
        <v>2166</v>
      </c>
      <c r="G447" s="140">
        <v>2012630010232</v>
      </c>
      <c r="H447" s="563" t="s">
        <v>2147</v>
      </c>
      <c r="I447" s="19" t="s">
        <v>2167</v>
      </c>
      <c r="J447" s="19" t="s">
        <v>2168</v>
      </c>
      <c r="K447" s="19">
        <v>15</v>
      </c>
      <c r="L447" s="19">
        <v>15</v>
      </c>
      <c r="M447" s="19"/>
      <c r="N447" s="19"/>
      <c r="O447" s="19" t="s">
        <v>2169</v>
      </c>
      <c r="P447" s="19" t="s">
        <v>2071</v>
      </c>
      <c r="Q447" s="19" t="s">
        <v>2170</v>
      </c>
      <c r="R447" s="19">
        <v>25</v>
      </c>
      <c r="S447" s="19">
        <v>30</v>
      </c>
      <c r="T447" s="19"/>
      <c r="U447" s="19"/>
      <c r="V447" s="563" t="s">
        <v>2152</v>
      </c>
      <c r="W447" s="19" t="s">
        <v>2153</v>
      </c>
      <c r="X447" s="611"/>
      <c r="Y447" s="540"/>
      <c r="Z447" s="540"/>
      <c r="AA447" s="540"/>
      <c r="AB447" s="540"/>
      <c r="AC447" s="540"/>
      <c r="AD447" s="19" t="s">
        <v>2154</v>
      </c>
    </row>
    <row r="448" spans="1:30" s="1" customFormat="1" ht="90" hidden="1" thickBot="1" x14ac:dyDescent="0.25">
      <c r="A448" s="15" t="s">
        <v>2060</v>
      </c>
      <c r="B448" s="308" t="s">
        <v>2142</v>
      </c>
      <c r="C448" s="5" t="s">
        <v>2143</v>
      </c>
      <c r="D448" s="17" t="s">
        <v>2165</v>
      </c>
      <c r="E448" s="17" t="s">
        <v>2145</v>
      </c>
      <c r="F448" s="17" t="s">
        <v>2166</v>
      </c>
      <c r="G448" s="140">
        <v>2012630010232</v>
      </c>
      <c r="H448" s="563" t="s">
        <v>2147</v>
      </c>
      <c r="I448" s="19" t="s">
        <v>2167</v>
      </c>
      <c r="J448" s="19" t="s">
        <v>2168</v>
      </c>
      <c r="K448" s="19">
        <v>15</v>
      </c>
      <c r="L448" s="19">
        <v>15</v>
      </c>
      <c r="M448" s="19"/>
      <c r="N448" s="19"/>
      <c r="O448" s="19" t="s">
        <v>2171</v>
      </c>
      <c r="P448" s="19" t="s">
        <v>2140</v>
      </c>
      <c r="Q448" s="19" t="s">
        <v>2172</v>
      </c>
      <c r="R448" s="19">
        <v>0</v>
      </c>
      <c r="S448" s="19">
        <v>4</v>
      </c>
      <c r="T448" s="19"/>
      <c r="U448" s="19"/>
      <c r="V448" s="563" t="s">
        <v>2152</v>
      </c>
      <c r="W448" s="19" t="s">
        <v>2153</v>
      </c>
      <c r="X448" s="611"/>
      <c r="Y448" s="540"/>
      <c r="Z448" s="540"/>
      <c r="AA448" s="540"/>
      <c r="AB448" s="540"/>
      <c r="AC448" s="540"/>
      <c r="AD448" s="19" t="s">
        <v>2154</v>
      </c>
    </row>
    <row r="449" spans="1:30" s="1" customFormat="1" ht="100.5" hidden="1" customHeight="1" x14ac:dyDescent="0.2">
      <c r="A449" s="15" t="s">
        <v>2060</v>
      </c>
      <c r="B449" s="308" t="s">
        <v>2142</v>
      </c>
      <c r="C449" s="5" t="s">
        <v>2143</v>
      </c>
      <c r="D449" s="17" t="s">
        <v>2173</v>
      </c>
      <c r="E449" s="17" t="s">
        <v>2145</v>
      </c>
      <c r="F449" s="17" t="s">
        <v>2174</v>
      </c>
      <c r="G449" s="140">
        <v>2012630010232</v>
      </c>
      <c r="H449" s="563" t="s">
        <v>2147</v>
      </c>
      <c r="I449" s="19" t="s">
        <v>2175</v>
      </c>
      <c r="J449" s="19" t="s">
        <v>2176</v>
      </c>
      <c r="K449" s="19">
        <v>8</v>
      </c>
      <c r="L449" s="19">
        <v>10</v>
      </c>
      <c r="M449" s="19"/>
      <c r="N449" s="19"/>
      <c r="O449" s="19" t="s">
        <v>2177</v>
      </c>
      <c r="P449" s="19" t="s">
        <v>2140</v>
      </c>
      <c r="Q449" s="19" t="s">
        <v>2178</v>
      </c>
      <c r="R449" s="19"/>
      <c r="S449" s="19"/>
      <c r="T449" s="19"/>
      <c r="U449" s="19"/>
      <c r="V449" s="563" t="s">
        <v>2152</v>
      </c>
      <c r="W449" s="19" t="s">
        <v>2153</v>
      </c>
      <c r="X449" s="611"/>
      <c r="Y449" s="540"/>
      <c r="Z449" s="540"/>
      <c r="AA449" s="540"/>
      <c r="AB449" s="540"/>
      <c r="AC449" s="540"/>
      <c r="AD449" s="19" t="s">
        <v>2154</v>
      </c>
    </row>
    <row r="450" spans="1:30" s="1" customFormat="1" ht="111.75" hidden="1" customHeight="1" x14ac:dyDescent="0.2">
      <c r="A450" s="15" t="s">
        <v>2060</v>
      </c>
      <c r="B450" s="308" t="s">
        <v>2142</v>
      </c>
      <c r="C450" s="5" t="s">
        <v>2143</v>
      </c>
      <c r="D450" s="17" t="s">
        <v>2173</v>
      </c>
      <c r="E450" s="17" t="s">
        <v>2145</v>
      </c>
      <c r="F450" s="17" t="s">
        <v>2174</v>
      </c>
      <c r="G450" s="140">
        <v>2012630010232</v>
      </c>
      <c r="H450" s="563" t="s">
        <v>2147</v>
      </c>
      <c r="I450" s="19" t="s">
        <v>2175</v>
      </c>
      <c r="J450" s="19" t="s">
        <v>2176</v>
      </c>
      <c r="K450" s="19">
        <v>8</v>
      </c>
      <c r="L450" s="19">
        <v>10</v>
      </c>
      <c r="M450" s="19"/>
      <c r="N450" s="19"/>
      <c r="O450" s="19" t="s">
        <v>2179</v>
      </c>
      <c r="P450" s="19" t="s">
        <v>2140</v>
      </c>
      <c r="Q450" s="19" t="s">
        <v>2180</v>
      </c>
      <c r="R450" s="19">
        <v>0</v>
      </c>
      <c r="S450" s="19">
        <v>2</v>
      </c>
      <c r="T450" s="19"/>
      <c r="U450" s="19"/>
      <c r="V450" s="563" t="s">
        <v>2152</v>
      </c>
      <c r="W450" s="19" t="s">
        <v>2153</v>
      </c>
      <c r="X450" s="611"/>
      <c r="Y450" s="540"/>
      <c r="Z450" s="540"/>
      <c r="AA450" s="540"/>
      <c r="AB450" s="540"/>
      <c r="AC450" s="540"/>
      <c r="AD450" s="19" t="s">
        <v>2154</v>
      </c>
    </row>
    <row r="451" spans="1:30" s="1" customFormat="1" ht="64.5" hidden="1" thickBot="1" x14ac:dyDescent="0.25">
      <c r="A451" s="15" t="s">
        <v>2060</v>
      </c>
      <c r="B451" s="308" t="s">
        <v>2181</v>
      </c>
      <c r="C451" s="5" t="s">
        <v>359</v>
      </c>
      <c r="D451" s="17" t="s">
        <v>2182</v>
      </c>
      <c r="E451" s="17" t="s">
        <v>2183</v>
      </c>
      <c r="F451" s="17" t="s">
        <v>2184</v>
      </c>
      <c r="G451" s="140">
        <v>2012630010380</v>
      </c>
      <c r="H451" s="563" t="s">
        <v>2185</v>
      </c>
      <c r="I451" s="19" t="s">
        <v>2186</v>
      </c>
      <c r="J451" s="19" t="s">
        <v>2187</v>
      </c>
      <c r="K451" s="84">
        <v>1</v>
      </c>
      <c r="L451" s="84">
        <v>1</v>
      </c>
      <c r="M451" s="84"/>
      <c r="N451" s="84"/>
      <c r="O451" s="19" t="s">
        <v>2188</v>
      </c>
      <c r="P451" s="90" t="s">
        <v>2071</v>
      </c>
      <c r="Q451" s="19" t="s">
        <v>2189</v>
      </c>
      <c r="R451" s="84">
        <v>1</v>
      </c>
      <c r="S451" s="84">
        <v>1</v>
      </c>
      <c r="T451" s="84"/>
      <c r="U451" s="84"/>
      <c r="V451" s="563" t="s">
        <v>2190</v>
      </c>
      <c r="W451" s="19" t="s">
        <v>2191</v>
      </c>
      <c r="X451" s="611">
        <f>100000000+14000000</f>
        <v>114000000</v>
      </c>
      <c r="Y451" s="540"/>
      <c r="Z451" s="540"/>
      <c r="AA451" s="540"/>
      <c r="AB451" s="540"/>
      <c r="AC451" s="540"/>
      <c r="AD451" s="19" t="s">
        <v>2192</v>
      </c>
    </row>
    <row r="452" spans="1:30" s="1" customFormat="1" ht="64.5" hidden="1" thickBot="1" x14ac:dyDescent="0.25">
      <c r="A452" s="15" t="s">
        <v>2060</v>
      </c>
      <c r="B452" s="308" t="s">
        <v>2181</v>
      </c>
      <c r="C452" s="5" t="s">
        <v>359</v>
      </c>
      <c r="D452" s="17" t="s">
        <v>2182</v>
      </c>
      <c r="E452" s="17" t="s">
        <v>2183</v>
      </c>
      <c r="F452" s="17" t="s">
        <v>2184</v>
      </c>
      <c r="G452" s="140">
        <v>2012630010380</v>
      </c>
      <c r="H452" s="563" t="s">
        <v>2185</v>
      </c>
      <c r="I452" s="19" t="s">
        <v>2186</v>
      </c>
      <c r="J452" s="19" t="s">
        <v>2187</v>
      </c>
      <c r="K452" s="84">
        <v>1</v>
      </c>
      <c r="L452" s="84">
        <v>1</v>
      </c>
      <c r="M452" s="84"/>
      <c r="N452" s="84"/>
      <c r="O452" s="19" t="s">
        <v>2188</v>
      </c>
      <c r="P452" s="90" t="s">
        <v>2071</v>
      </c>
      <c r="Q452" s="19" t="s">
        <v>2193</v>
      </c>
      <c r="R452" s="84">
        <v>1</v>
      </c>
      <c r="S452" s="84">
        <v>1</v>
      </c>
      <c r="T452" s="84"/>
      <c r="U452" s="84"/>
      <c r="V452" s="563" t="s">
        <v>2190</v>
      </c>
      <c r="W452" s="19" t="s">
        <v>2191</v>
      </c>
      <c r="X452" s="611"/>
      <c r="Y452" s="540"/>
      <c r="Z452" s="540"/>
      <c r="AA452" s="540"/>
      <c r="AB452" s="540"/>
      <c r="AC452" s="540"/>
      <c r="AD452" s="19" t="s">
        <v>2192</v>
      </c>
    </row>
    <row r="453" spans="1:30" s="1" customFormat="1" ht="64.5" hidden="1" thickBot="1" x14ac:dyDescent="0.25">
      <c r="A453" s="15" t="s">
        <v>2060</v>
      </c>
      <c r="B453" s="308" t="s">
        <v>2181</v>
      </c>
      <c r="C453" s="5" t="s">
        <v>359</v>
      </c>
      <c r="D453" s="17" t="s">
        <v>2182</v>
      </c>
      <c r="E453" s="17" t="s">
        <v>2183</v>
      </c>
      <c r="F453" s="17" t="s">
        <v>2184</v>
      </c>
      <c r="G453" s="140">
        <v>2012630010380</v>
      </c>
      <c r="H453" s="563" t="s">
        <v>2185</v>
      </c>
      <c r="I453" s="19" t="s">
        <v>2186</v>
      </c>
      <c r="J453" s="19" t="s">
        <v>2187</v>
      </c>
      <c r="K453" s="84">
        <v>1</v>
      </c>
      <c r="L453" s="84">
        <v>1</v>
      </c>
      <c r="M453" s="84"/>
      <c r="N453" s="84"/>
      <c r="O453" s="19" t="s">
        <v>2188</v>
      </c>
      <c r="P453" s="90" t="s">
        <v>2071</v>
      </c>
      <c r="Q453" s="19" t="s">
        <v>2194</v>
      </c>
      <c r="R453" s="84">
        <v>1</v>
      </c>
      <c r="S453" s="84">
        <v>1</v>
      </c>
      <c r="T453" s="84"/>
      <c r="U453" s="84"/>
      <c r="V453" s="563" t="s">
        <v>2190</v>
      </c>
      <c r="W453" s="19" t="s">
        <v>2191</v>
      </c>
      <c r="X453" s="611"/>
      <c r="Y453" s="540"/>
      <c r="Z453" s="540"/>
      <c r="AA453" s="540"/>
      <c r="AB453" s="540"/>
      <c r="AC453" s="540"/>
      <c r="AD453" s="19" t="s">
        <v>2192</v>
      </c>
    </row>
    <row r="454" spans="1:30" s="1" customFormat="1" ht="81.75" hidden="1" customHeight="1" x14ac:dyDescent="0.2">
      <c r="A454" s="15" t="s">
        <v>2060</v>
      </c>
      <c r="B454" s="308" t="s">
        <v>2181</v>
      </c>
      <c r="C454" s="5" t="s">
        <v>359</v>
      </c>
      <c r="D454" s="17" t="s">
        <v>2182</v>
      </c>
      <c r="E454" s="17" t="s">
        <v>2183</v>
      </c>
      <c r="F454" s="17" t="s">
        <v>2195</v>
      </c>
      <c r="G454" s="140">
        <v>2012630010243</v>
      </c>
      <c r="H454" s="563" t="s">
        <v>2196</v>
      </c>
      <c r="I454" s="17" t="s">
        <v>2197</v>
      </c>
      <c r="J454" s="19" t="s">
        <v>2198</v>
      </c>
      <c r="K454" s="19">
        <v>3</v>
      </c>
      <c r="L454" s="19">
        <v>5</v>
      </c>
      <c r="M454" s="19"/>
      <c r="N454" s="19"/>
      <c r="O454" s="19" t="s">
        <v>2199</v>
      </c>
      <c r="P454" s="90" t="s">
        <v>2080</v>
      </c>
      <c r="Q454" s="19" t="s">
        <v>2200</v>
      </c>
      <c r="R454" s="19">
        <v>3</v>
      </c>
      <c r="S454" s="19">
        <v>5</v>
      </c>
      <c r="T454" s="19"/>
      <c r="U454" s="19"/>
      <c r="V454" s="563" t="s">
        <v>2201</v>
      </c>
      <c r="W454" s="19" t="s">
        <v>2202</v>
      </c>
      <c r="X454" s="611">
        <f>10000000+1100024+9125298+20000000</f>
        <v>40225322</v>
      </c>
      <c r="Y454" s="540"/>
      <c r="Z454" s="540"/>
      <c r="AA454" s="540"/>
      <c r="AB454" s="540"/>
      <c r="AC454" s="540"/>
      <c r="AD454" s="19" t="s">
        <v>2203</v>
      </c>
    </row>
    <row r="455" spans="1:30" s="1" customFormat="1" ht="79.5" hidden="1" customHeight="1" x14ac:dyDescent="0.2">
      <c r="A455" s="15" t="s">
        <v>2060</v>
      </c>
      <c r="B455" s="308" t="s">
        <v>2181</v>
      </c>
      <c r="C455" s="5" t="s">
        <v>359</v>
      </c>
      <c r="D455" s="17" t="s">
        <v>2182</v>
      </c>
      <c r="E455" s="17" t="s">
        <v>2183</v>
      </c>
      <c r="F455" s="17" t="s">
        <v>2195</v>
      </c>
      <c r="G455" s="140">
        <v>2012630010243</v>
      </c>
      <c r="H455" s="563" t="s">
        <v>2196</v>
      </c>
      <c r="I455" s="17" t="s">
        <v>2204</v>
      </c>
      <c r="J455" s="19" t="s">
        <v>2205</v>
      </c>
      <c r="K455" s="19">
        <v>4</v>
      </c>
      <c r="L455" s="19">
        <v>4</v>
      </c>
      <c r="M455" s="19"/>
      <c r="N455" s="19"/>
      <c r="O455" s="19" t="s">
        <v>2206</v>
      </c>
      <c r="P455" s="90" t="s">
        <v>2071</v>
      </c>
      <c r="Q455" s="19" t="s">
        <v>2207</v>
      </c>
      <c r="R455" s="19">
        <v>8</v>
      </c>
      <c r="S455" s="19">
        <v>9</v>
      </c>
      <c r="T455" s="19"/>
      <c r="U455" s="19"/>
      <c r="V455" s="563" t="s">
        <v>2201</v>
      </c>
      <c r="W455" s="19" t="s">
        <v>2202</v>
      </c>
      <c r="X455" s="611"/>
      <c r="Y455" s="540"/>
      <c r="Z455" s="540"/>
      <c r="AA455" s="540"/>
      <c r="AB455" s="540"/>
      <c r="AC455" s="540"/>
      <c r="AD455" s="19" t="s">
        <v>2203</v>
      </c>
    </row>
    <row r="456" spans="1:30" s="1" customFormat="1" ht="89.25" hidden="1" customHeight="1" x14ac:dyDescent="0.2">
      <c r="A456" s="15" t="s">
        <v>2060</v>
      </c>
      <c r="B456" s="308" t="s">
        <v>2181</v>
      </c>
      <c r="C456" s="5" t="s">
        <v>359</v>
      </c>
      <c r="D456" s="17" t="s">
        <v>2182</v>
      </c>
      <c r="E456" s="17" t="s">
        <v>2183</v>
      </c>
      <c r="F456" s="17" t="s">
        <v>2208</v>
      </c>
      <c r="G456" s="140">
        <v>2012630010243</v>
      </c>
      <c r="H456" s="563" t="s">
        <v>2196</v>
      </c>
      <c r="I456" s="19" t="s">
        <v>2209</v>
      </c>
      <c r="J456" s="19" t="s">
        <v>2210</v>
      </c>
      <c r="K456" s="19">
        <v>32</v>
      </c>
      <c r="L456" s="19">
        <v>32</v>
      </c>
      <c r="M456" s="19"/>
      <c r="N456" s="19"/>
      <c r="O456" s="19" t="s">
        <v>2211</v>
      </c>
      <c r="P456" s="90" t="s">
        <v>2212</v>
      </c>
      <c r="Q456" s="19" t="s">
        <v>2213</v>
      </c>
      <c r="R456" s="19">
        <v>32</v>
      </c>
      <c r="S456" s="19">
        <v>32</v>
      </c>
      <c r="T456" s="19"/>
      <c r="U456" s="19"/>
      <c r="V456" s="563" t="s">
        <v>2201</v>
      </c>
      <c r="W456" s="19" t="s">
        <v>2202</v>
      </c>
      <c r="X456" s="611"/>
      <c r="Y456" s="540"/>
      <c r="Z456" s="540"/>
      <c r="AA456" s="540"/>
      <c r="AB456" s="540"/>
      <c r="AC456" s="540"/>
      <c r="AD456" s="19" t="s">
        <v>2203</v>
      </c>
    </row>
    <row r="457" spans="1:30" s="1" customFormat="1" ht="195.75" hidden="1" customHeight="1" x14ac:dyDescent="0.2">
      <c r="A457" s="15" t="s">
        <v>2060</v>
      </c>
      <c r="B457" s="308" t="s">
        <v>2181</v>
      </c>
      <c r="C457" s="5" t="s">
        <v>359</v>
      </c>
      <c r="D457" s="17" t="s">
        <v>2182</v>
      </c>
      <c r="E457" s="17" t="s">
        <v>2214</v>
      </c>
      <c r="F457" s="17" t="s">
        <v>2215</v>
      </c>
      <c r="G457" s="140">
        <v>2012630010230</v>
      </c>
      <c r="H457" s="563" t="s">
        <v>2216</v>
      </c>
      <c r="I457" s="19" t="s">
        <v>2217</v>
      </c>
      <c r="J457" s="19" t="s">
        <v>2218</v>
      </c>
      <c r="K457" s="19">
        <v>0</v>
      </c>
      <c r="L457" s="19">
        <v>1</v>
      </c>
      <c r="M457" s="19"/>
      <c r="N457" s="19"/>
      <c r="O457" s="19" t="s">
        <v>2219</v>
      </c>
      <c r="P457" s="90" t="s">
        <v>2157</v>
      </c>
      <c r="Q457" s="19" t="s">
        <v>2220</v>
      </c>
      <c r="R457" s="19">
        <v>0</v>
      </c>
      <c r="S457" s="19">
        <v>1</v>
      </c>
      <c r="T457" s="19"/>
      <c r="U457" s="19"/>
      <c r="V457" s="563" t="s">
        <v>2221</v>
      </c>
      <c r="W457" s="19" t="s">
        <v>2222</v>
      </c>
      <c r="X457" s="611">
        <f>4564058+2000000+9004877</f>
        <v>15568935</v>
      </c>
      <c r="Y457" s="540"/>
      <c r="Z457" s="540"/>
      <c r="AA457" s="540"/>
      <c r="AB457" s="540"/>
      <c r="AC457" s="540"/>
      <c r="AD457" s="19" t="s">
        <v>2192</v>
      </c>
    </row>
    <row r="458" spans="1:30" s="1" customFormat="1" ht="190.5" hidden="1" customHeight="1" x14ac:dyDescent="0.2">
      <c r="A458" s="15" t="s">
        <v>2060</v>
      </c>
      <c r="B458" s="308" t="s">
        <v>2181</v>
      </c>
      <c r="C458" s="5" t="s">
        <v>359</v>
      </c>
      <c r="D458" s="17" t="s">
        <v>2182</v>
      </c>
      <c r="E458" s="17" t="s">
        <v>2214</v>
      </c>
      <c r="F458" s="17" t="s">
        <v>2215</v>
      </c>
      <c r="G458" s="140">
        <v>2012630010230</v>
      </c>
      <c r="H458" s="563" t="s">
        <v>2216</v>
      </c>
      <c r="I458" s="19" t="s">
        <v>2217</v>
      </c>
      <c r="J458" s="92" t="s">
        <v>2223</v>
      </c>
      <c r="K458" s="19">
        <f>1724+201+1359</f>
        <v>3284</v>
      </c>
      <c r="L458" s="19">
        <v>3500</v>
      </c>
      <c r="M458" s="19"/>
      <c r="N458" s="19"/>
      <c r="O458" s="92" t="s">
        <v>2224</v>
      </c>
      <c r="P458" s="90" t="s">
        <v>2212</v>
      </c>
      <c r="Q458" s="19" t="s">
        <v>2225</v>
      </c>
      <c r="R458" s="19">
        <v>1359</v>
      </c>
      <c r="S458" s="19">
        <v>1500</v>
      </c>
      <c r="T458" s="19"/>
      <c r="U458" s="19"/>
      <c r="V458" s="563" t="s">
        <v>2221</v>
      </c>
      <c r="W458" s="19" t="s">
        <v>2222</v>
      </c>
      <c r="X458" s="611"/>
      <c r="Y458" s="540"/>
      <c r="Z458" s="540"/>
      <c r="AA458" s="540"/>
      <c r="AB458" s="540"/>
      <c r="AC458" s="540"/>
      <c r="AD458" s="19" t="s">
        <v>2192</v>
      </c>
    </row>
    <row r="459" spans="1:30" s="1" customFormat="1" ht="183.75" hidden="1" customHeight="1" x14ac:dyDescent="0.2">
      <c r="A459" s="15" t="s">
        <v>2060</v>
      </c>
      <c r="B459" s="308" t="s">
        <v>2181</v>
      </c>
      <c r="C459" s="5" t="s">
        <v>359</v>
      </c>
      <c r="D459" s="17" t="s">
        <v>2182</v>
      </c>
      <c r="E459" s="17" t="s">
        <v>2214</v>
      </c>
      <c r="F459" s="17" t="s">
        <v>2215</v>
      </c>
      <c r="G459" s="140">
        <v>2012630010230</v>
      </c>
      <c r="H459" s="563" t="s">
        <v>2216</v>
      </c>
      <c r="I459" s="19" t="s">
        <v>2217</v>
      </c>
      <c r="J459" s="92" t="s">
        <v>2223</v>
      </c>
      <c r="K459" s="19">
        <f>1724+201+1359</f>
        <v>3284</v>
      </c>
      <c r="L459" s="19">
        <v>3500</v>
      </c>
      <c r="M459" s="19"/>
      <c r="N459" s="19"/>
      <c r="O459" s="92" t="s">
        <v>2226</v>
      </c>
      <c r="P459" s="90" t="s">
        <v>2212</v>
      </c>
      <c r="Q459" s="19" t="s">
        <v>2227</v>
      </c>
      <c r="R459" s="19">
        <f>1725+201</f>
        <v>1926</v>
      </c>
      <c r="S459" s="19">
        <v>2000</v>
      </c>
      <c r="T459" s="19"/>
      <c r="U459" s="19"/>
      <c r="V459" s="563" t="s">
        <v>2221</v>
      </c>
      <c r="W459" s="19" t="s">
        <v>2222</v>
      </c>
      <c r="X459" s="611"/>
      <c r="Y459" s="540"/>
      <c r="Z459" s="540"/>
      <c r="AA459" s="540"/>
      <c r="AB459" s="540"/>
      <c r="AC459" s="540"/>
      <c r="AD459" s="19" t="s">
        <v>2192</v>
      </c>
    </row>
    <row r="460" spans="1:30" s="1" customFormat="1" ht="189" hidden="1" customHeight="1" x14ac:dyDescent="0.2">
      <c r="A460" s="15" t="s">
        <v>2060</v>
      </c>
      <c r="B460" s="308" t="s">
        <v>2181</v>
      </c>
      <c r="C460" s="5" t="s">
        <v>359</v>
      </c>
      <c r="D460" s="17" t="s">
        <v>2182</v>
      </c>
      <c r="E460" s="17" t="s">
        <v>2214</v>
      </c>
      <c r="F460" s="17" t="s">
        <v>2228</v>
      </c>
      <c r="G460" s="140">
        <v>2012630010230</v>
      </c>
      <c r="H460" s="563" t="s">
        <v>2216</v>
      </c>
      <c r="I460" s="19" t="s">
        <v>2217</v>
      </c>
      <c r="J460" s="19" t="s">
        <v>2229</v>
      </c>
      <c r="K460" s="19">
        <v>0</v>
      </c>
      <c r="L460" s="19">
        <v>1</v>
      </c>
      <c r="M460" s="19"/>
      <c r="N460" s="19"/>
      <c r="O460" s="19" t="s">
        <v>2230</v>
      </c>
      <c r="P460" s="90" t="s">
        <v>2212</v>
      </c>
      <c r="Q460" s="17" t="s">
        <v>2231</v>
      </c>
      <c r="R460" s="19">
        <v>0</v>
      </c>
      <c r="S460" s="19">
        <v>350</v>
      </c>
      <c r="T460" s="19"/>
      <c r="U460" s="19"/>
      <c r="V460" s="563" t="s">
        <v>2221</v>
      </c>
      <c r="W460" s="19" t="s">
        <v>2222</v>
      </c>
      <c r="X460" s="611"/>
      <c r="Y460" s="540"/>
      <c r="Z460" s="540"/>
      <c r="AA460" s="540"/>
      <c r="AB460" s="540"/>
      <c r="AC460" s="540"/>
      <c r="AD460" s="19" t="s">
        <v>2192</v>
      </c>
    </row>
    <row r="461" spans="1:30" s="1" customFormat="1" ht="195.75" hidden="1" customHeight="1" x14ac:dyDescent="0.2">
      <c r="A461" s="15" t="s">
        <v>2060</v>
      </c>
      <c r="B461" s="308" t="s">
        <v>2181</v>
      </c>
      <c r="C461" s="5" t="s">
        <v>359</v>
      </c>
      <c r="D461" s="17" t="s">
        <v>2182</v>
      </c>
      <c r="E461" s="17" t="s">
        <v>2214</v>
      </c>
      <c r="F461" s="17" t="s">
        <v>2228</v>
      </c>
      <c r="G461" s="140">
        <v>2012630010230</v>
      </c>
      <c r="H461" s="563" t="s">
        <v>2216</v>
      </c>
      <c r="I461" s="19" t="s">
        <v>2217</v>
      </c>
      <c r="J461" s="19" t="s">
        <v>2232</v>
      </c>
      <c r="K461" s="84">
        <v>1</v>
      </c>
      <c r="L461" s="84">
        <v>1</v>
      </c>
      <c r="M461" s="84"/>
      <c r="N461" s="84"/>
      <c r="O461" s="19" t="s">
        <v>2233</v>
      </c>
      <c r="P461" s="90" t="s">
        <v>2071</v>
      </c>
      <c r="Q461" s="19" t="s">
        <v>2234</v>
      </c>
      <c r="R461" s="19">
        <v>33</v>
      </c>
      <c r="S461" s="19">
        <v>33</v>
      </c>
      <c r="T461" s="19"/>
      <c r="U461" s="19"/>
      <c r="V461" s="563" t="s">
        <v>2221</v>
      </c>
      <c r="W461" s="19" t="s">
        <v>2222</v>
      </c>
      <c r="X461" s="611"/>
      <c r="Y461" s="540"/>
      <c r="Z461" s="540"/>
      <c r="AA461" s="540"/>
      <c r="AB461" s="540"/>
      <c r="AC461" s="540"/>
      <c r="AD461" s="19" t="s">
        <v>2192</v>
      </c>
    </row>
    <row r="462" spans="1:30" s="1" customFormat="1" ht="187.5" hidden="1" customHeight="1" x14ac:dyDescent="0.2">
      <c r="A462" s="15" t="s">
        <v>2060</v>
      </c>
      <c r="B462" s="308" t="s">
        <v>2181</v>
      </c>
      <c r="C462" s="5" t="s">
        <v>359</v>
      </c>
      <c r="D462" s="17" t="s">
        <v>2182</v>
      </c>
      <c r="E462" s="17" t="s">
        <v>2214</v>
      </c>
      <c r="F462" s="17" t="s">
        <v>2228</v>
      </c>
      <c r="G462" s="140">
        <v>2012630010230</v>
      </c>
      <c r="H462" s="563" t="s">
        <v>2216</v>
      </c>
      <c r="I462" s="19" t="s">
        <v>2217</v>
      </c>
      <c r="J462" s="19" t="s">
        <v>2232</v>
      </c>
      <c r="K462" s="84">
        <v>1</v>
      </c>
      <c r="L462" s="84">
        <v>1</v>
      </c>
      <c r="M462" s="84"/>
      <c r="N462" s="84"/>
      <c r="O462" s="19" t="s">
        <v>2235</v>
      </c>
      <c r="P462" s="90" t="s">
        <v>2071</v>
      </c>
      <c r="Q462" s="19" t="s">
        <v>2236</v>
      </c>
      <c r="R462" s="84">
        <v>0.3</v>
      </c>
      <c r="S462" s="84">
        <v>0.3</v>
      </c>
      <c r="T462" s="84"/>
      <c r="U462" s="84"/>
      <c r="V462" s="563" t="s">
        <v>2221</v>
      </c>
      <c r="W462" s="19" t="s">
        <v>2222</v>
      </c>
      <c r="X462" s="611"/>
      <c r="Y462" s="540"/>
      <c r="Z462" s="540"/>
      <c r="AA462" s="540"/>
      <c r="AB462" s="540"/>
      <c r="AC462" s="540"/>
      <c r="AD462" s="19" t="s">
        <v>2192</v>
      </c>
    </row>
    <row r="463" spans="1:30" s="1" customFormat="1" ht="192.75" hidden="1" customHeight="1" x14ac:dyDescent="0.2">
      <c r="A463" s="15" t="s">
        <v>2060</v>
      </c>
      <c r="B463" s="308" t="s">
        <v>2181</v>
      </c>
      <c r="C463" s="5" t="s">
        <v>359</v>
      </c>
      <c r="D463" s="17" t="s">
        <v>2237</v>
      </c>
      <c r="E463" s="17" t="s">
        <v>2214</v>
      </c>
      <c r="F463" s="17" t="s">
        <v>2238</v>
      </c>
      <c r="G463" s="140">
        <v>2012630010287</v>
      </c>
      <c r="H463" s="563" t="s">
        <v>2239</v>
      </c>
      <c r="I463" s="19" t="s">
        <v>2240</v>
      </c>
      <c r="J463" s="19" t="s">
        <v>2241</v>
      </c>
      <c r="K463" s="19">
        <v>1</v>
      </c>
      <c r="L463" s="19">
        <v>1</v>
      </c>
      <c r="M463" s="19"/>
      <c r="N463" s="19"/>
      <c r="O463" s="19" t="s">
        <v>2242</v>
      </c>
      <c r="P463" s="90" t="s">
        <v>2097</v>
      </c>
      <c r="Q463" s="19" t="s">
        <v>2243</v>
      </c>
      <c r="R463" s="19">
        <v>62</v>
      </c>
      <c r="S463" s="19">
        <v>62</v>
      </c>
      <c r="T463" s="19"/>
      <c r="U463" s="19"/>
      <c r="V463" s="563" t="s">
        <v>2244</v>
      </c>
      <c r="W463" s="19" t="s">
        <v>2245</v>
      </c>
      <c r="X463" s="677">
        <f>1825158645+10000000+73447392+2228853674</f>
        <v>4137459711</v>
      </c>
      <c r="Y463" s="566"/>
      <c r="Z463" s="566"/>
      <c r="AA463" s="566"/>
      <c r="AB463" s="566"/>
      <c r="AC463" s="566"/>
      <c r="AD463" s="19" t="s">
        <v>2246</v>
      </c>
    </row>
    <row r="464" spans="1:30" s="1" customFormat="1" ht="180.75" hidden="1" customHeight="1" x14ac:dyDescent="0.2">
      <c r="A464" s="15" t="s">
        <v>2060</v>
      </c>
      <c r="B464" s="308" t="s">
        <v>2181</v>
      </c>
      <c r="C464" s="5" t="s">
        <v>359</v>
      </c>
      <c r="D464" s="17" t="s">
        <v>2237</v>
      </c>
      <c r="E464" s="17" t="s">
        <v>2214</v>
      </c>
      <c r="F464" s="17" t="s">
        <v>2238</v>
      </c>
      <c r="G464" s="140">
        <v>2012630010287</v>
      </c>
      <c r="H464" s="563" t="s">
        <v>2239</v>
      </c>
      <c r="I464" s="19" t="s">
        <v>2240</v>
      </c>
      <c r="J464" s="19" t="s">
        <v>2241</v>
      </c>
      <c r="K464" s="19">
        <v>1</v>
      </c>
      <c r="L464" s="19">
        <v>1</v>
      </c>
      <c r="M464" s="19"/>
      <c r="N464" s="19"/>
      <c r="O464" s="19" t="s">
        <v>2247</v>
      </c>
      <c r="P464" s="90" t="s">
        <v>2248</v>
      </c>
      <c r="Q464" s="19" t="s">
        <v>2249</v>
      </c>
      <c r="R464" s="19">
        <v>0</v>
      </c>
      <c r="S464" s="19">
        <v>1</v>
      </c>
      <c r="T464" s="19"/>
      <c r="U464" s="19"/>
      <c r="V464" s="563" t="s">
        <v>2244</v>
      </c>
      <c r="W464" s="19" t="s">
        <v>2245</v>
      </c>
      <c r="X464" s="678"/>
      <c r="Y464" s="567"/>
      <c r="Z464" s="567"/>
      <c r="AA464" s="567"/>
      <c r="AB464" s="567"/>
      <c r="AC464" s="567"/>
      <c r="AD464" s="19" t="s">
        <v>2246</v>
      </c>
    </row>
    <row r="465" spans="1:30" s="1" customFormat="1" ht="192.75" hidden="1" customHeight="1" x14ac:dyDescent="0.2">
      <c r="A465" s="15" t="s">
        <v>2060</v>
      </c>
      <c r="B465" s="308" t="s">
        <v>2181</v>
      </c>
      <c r="C465" s="5" t="s">
        <v>359</v>
      </c>
      <c r="D465" s="17" t="s">
        <v>2237</v>
      </c>
      <c r="E465" s="17" t="s">
        <v>2214</v>
      </c>
      <c r="F465" s="17" t="s">
        <v>2238</v>
      </c>
      <c r="G465" s="140">
        <v>2012630010287</v>
      </c>
      <c r="H465" s="563" t="s">
        <v>2239</v>
      </c>
      <c r="I465" s="19" t="s">
        <v>2240</v>
      </c>
      <c r="J465" s="19" t="s">
        <v>2241</v>
      </c>
      <c r="K465" s="19">
        <v>1</v>
      </c>
      <c r="L465" s="19">
        <v>1</v>
      </c>
      <c r="M465" s="19"/>
      <c r="N465" s="19"/>
      <c r="O465" s="19" t="s">
        <v>2250</v>
      </c>
      <c r="P465" s="90" t="s">
        <v>2248</v>
      </c>
      <c r="Q465" s="19" t="s">
        <v>2251</v>
      </c>
      <c r="R465" s="19">
        <v>0</v>
      </c>
      <c r="S465" s="19">
        <v>1</v>
      </c>
      <c r="T465" s="19"/>
      <c r="U465" s="19"/>
      <c r="V465" s="563" t="s">
        <v>2244</v>
      </c>
      <c r="W465" s="19" t="s">
        <v>2245</v>
      </c>
      <c r="X465" s="678"/>
      <c r="Y465" s="567"/>
      <c r="Z465" s="567"/>
      <c r="AA465" s="567"/>
      <c r="AB465" s="567"/>
      <c r="AC465" s="567"/>
      <c r="AD465" s="19" t="s">
        <v>2246</v>
      </c>
    </row>
    <row r="466" spans="1:30" s="1" customFormat="1" ht="191.25" hidden="1" customHeight="1" x14ac:dyDescent="0.2">
      <c r="A466" s="15" t="s">
        <v>2060</v>
      </c>
      <c r="B466" s="308" t="s">
        <v>2181</v>
      </c>
      <c r="C466" s="5" t="s">
        <v>359</v>
      </c>
      <c r="D466" s="17" t="s">
        <v>2237</v>
      </c>
      <c r="E466" s="17" t="s">
        <v>2214</v>
      </c>
      <c r="F466" s="17" t="s">
        <v>2238</v>
      </c>
      <c r="G466" s="140">
        <v>2012630010287</v>
      </c>
      <c r="H466" s="563" t="s">
        <v>2239</v>
      </c>
      <c r="I466" s="19" t="s">
        <v>2240</v>
      </c>
      <c r="J466" s="19" t="s">
        <v>2241</v>
      </c>
      <c r="K466" s="19">
        <v>1</v>
      </c>
      <c r="L466" s="19">
        <v>1</v>
      </c>
      <c r="M466" s="19"/>
      <c r="N466" s="19"/>
      <c r="O466" s="19" t="s">
        <v>2252</v>
      </c>
      <c r="P466" s="90" t="s">
        <v>2097</v>
      </c>
      <c r="Q466" s="19" t="s">
        <v>2253</v>
      </c>
      <c r="R466" s="84">
        <v>1</v>
      </c>
      <c r="S466" s="84">
        <v>1</v>
      </c>
      <c r="T466" s="84"/>
      <c r="U466" s="84"/>
      <c r="V466" s="563" t="s">
        <v>2244</v>
      </c>
      <c r="W466" s="19" t="s">
        <v>2245</v>
      </c>
      <c r="X466" s="678"/>
      <c r="Y466" s="567"/>
      <c r="Z466" s="567"/>
      <c r="AA466" s="567"/>
      <c r="AB466" s="567"/>
      <c r="AC466" s="567"/>
      <c r="AD466" s="19" t="s">
        <v>2246</v>
      </c>
    </row>
    <row r="467" spans="1:30" s="1" customFormat="1" ht="182.25" hidden="1" customHeight="1" x14ac:dyDescent="0.2">
      <c r="A467" s="15" t="s">
        <v>2060</v>
      </c>
      <c r="B467" s="308" t="s">
        <v>2181</v>
      </c>
      <c r="C467" s="5" t="s">
        <v>359</v>
      </c>
      <c r="D467" s="17" t="s">
        <v>2237</v>
      </c>
      <c r="E467" s="17" t="s">
        <v>2214</v>
      </c>
      <c r="F467" s="17" t="s">
        <v>2238</v>
      </c>
      <c r="G467" s="140">
        <v>2012630010287</v>
      </c>
      <c r="H467" s="563" t="s">
        <v>2239</v>
      </c>
      <c r="I467" s="19" t="s">
        <v>2240</v>
      </c>
      <c r="J467" s="19" t="s">
        <v>2241</v>
      </c>
      <c r="K467" s="19">
        <v>1</v>
      </c>
      <c r="L467" s="19">
        <v>1</v>
      </c>
      <c r="M467" s="19"/>
      <c r="N467" s="19"/>
      <c r="O467" s="19" t="s">
        <v>2254</v>
      </c>
      <c r="P467" s="90" t="s">
        <v>2140</v>
      </c>
      <c r="Q467" s="19" t="s">
        <v>2255</v>
      </c>
      <c r="R467" s="19">
        <v>0</v>
      </c>
      <c r="S467" s="19">
        <v>1</v>
      </c>
      <c r="T467" s="19"/>
      <c r="U467" s="19"/>
      <c r="V467" s="563" t="s">
        <v>2244</v>
      </c>
      <c r="W467" s="19" t="s">
        <v>2245</v>
      </c>
      <c r="X467" s="678"/>
      <c r="Y467" s="567"/>
      <c r="Z467" s="567"/>
      <c r="AA467" s="567"/>
      <c r="AB467" s="567"/>
      <c r="AC467" s="567"/>
      <c r="AD467" s="19" t="s">
        <v>2246</v>
      </c>
    </row>
    <row r="468" spans="1:30" s="1" customFormat="1" ht="196.5" hidden="1" customHeight="1" x14ac:dyDescent="0.2">
      <c r="A468" s="15" t="s">
        <v>2060</v>
      </c>
      <c r="B468" s="308" t="s">
        <v>2181</v>
      </c>
      <c r="C468" s="5" t="s">
        <v>359</v>
      </c>
      <c r="D468" s="17" t="s">
        <v>2237</v>
      </c>
      <c r="E468" s="17" t="s">
        <v>2214</v>
      </c>
      <c r="F468" s="17" t="s">
        <v>2238</v>
      </c>
      <c r="G468" s="140">
        <v>2012630010287</v>
      </c>
      <c r="H468" s="563" t="s">
        <v>2239</v>
      </c>
      <c r="I468" s="19" t="s">
        <v>2240</v>
      </c>
      <c r="J468" s="19" t="s">
        <v>2241</v>
      </c>
      <c r="K468" s="19">
        <v>1</v>
      </c>
      <c r="L468" s="19">
        <v>1</v>
      </c>
      <c r="M468" s="19"/>
      <c r="N468" s="19"/>
      <c r="O468" s="19" t="s">
        <v>2256</v>
      </c>
      <c r="P468" s="90" t="s">
        <v>2140</v>
      </c>
      <c r="Q468" s="19" t="s">
        <v>2257</v>
      </c>
      <c r="R468" s="19">
        <v>0</v>
      </c>
      <c r="S468" s="19">
        <v>300</v>
      </c>
      <c r="T468" s="19"/>
      <c r="U468" s="19"/>
      <c r="V468" s="563" t="s">
        <v>2244</v>
      </c>
      <c r="W468" s="19" t="s">
        <v>2245</v>
      </c>
      <c r="X468" s="678"/>
      <c r="Y468" s="567"/>
      <c r="Z468" s="567"/>
      <c r="AA468" s="567"/>
      <c r="AB468" s="567"/>
      <c r="AC468" s="567"/>
      <c r="AD468" s="19" t="s">
        <v>2246</v>
      </c>
    </row>
    <row r="469" spans="1:30" s="1" customFormat="1" ht="195.75" hidden="1" customHeight="1" x14ac:dyDescent="0.2">
      <c r="A469" s="15" t="s">
        <v>2060</v>
      </c>
      <c r="B469" s="308" t="s">
        <v>2181</v>
      </c>
      <c r="C469" s="5" t="s">
        <v>359</v>
      </c>
      <c r="D469" s="17" t="s">
        <v>2237</v>
      </c>
      <c r="E469" s="17" t="s">
        <v>2214</v>
      </c>
      <c r="F469" s="17" t="s">
        <v>2238</v>
      </c>
      <c r="G469" s="140">
        <v>2012630010287</v>
      </c>
      <c r="H469" s="563" t="s">
        <v>2239</v>
      </c>
      <c r="I469" s="19" t="s">
        <v>2240</v>
      </c>
      <c r="J469" s="19" t="s">
        <v>2241</v>
      </c>
      <c r="K469" s="19">
        <v>1</v>
      </c>
      <c r="L469" s="19">
        <v>1</v>
      </c>
      <c r="M469" s="19"/>
      <c r="N469" s="19"/>
      <c r="O469" s="19" t="s">
        <v>2258</v>
      </c>
      <c r="P469" s="90" t="s">
        <v>2088</v>
      </c>
      <c r="Q469" s="19" t="s">
        <v>2259</v>
      </c>
      <c r="R469" s="19">
        <v>2</v>
      </c>
      <c r="S469" s="19">
        <v>2</v>
      </c>
      <c r="T469" s="19"/>
      <c r="U469" s="19"/>
      <c r="V469" s="563" t="s">
        <v>2244</v>
      </c>
      <c r="W469" s="19" t="s">
        <v>2245</v>
      </c>
      <c r="X469" s="678"/>
      <c r="Y469" s="567"/>
      <c r="Z469" s="567"/>
      <c r="AA469" s="567"/>
      <c r="AB469" s="567"/>
      <c r="AC469" s="567"/>
      <c r="AD469" s="19" t="s">
        <v>2246</v>
      </c>
    </row>
    <row r="470" spans="1:30" s="1" customFormat="1" ht="103.5" hidden="1" customHeight="1" x14ac:dyDescent="0.2">
      <c r="A470" s="15" t="s">
        <v>2060</v>
      </c>
      <c r="B470" s="308" t="s">
        <v>2181</v>
      </c>
      <c r="C470" s="5" t="s">
        <v>359</v>
      </c>
      <c r="D470" s="17" t="s">
        <v>2237</v>
      </c>
      <c r="E470" s="17" t="s">
        <v>2214</v>
      </c>
      <c r="F470" s="17" t="s">
        <v>2238</v>
      </c>
      <c r="G470" s="140">
        <v>2012630010287</v>
      </c>
      <c r="H470" s="563" t="s">
        <v>2239</v>
      </c>
      <c r="I470" s="19" t="s">
        <v>2240</v>
      </c>
      <c r="J470" s="19" t="s">
        <v>2241</v>
      </c>
      <c r="K470" s="19">
        <v>1</v>
      </c>
      <c r="L470" s="19">
        <v>1</v>
      </c>
      <c r="M470" s="19"/>
      <c r="N470" s="19"/>
      <c r="O470" s="19" t="s">
        <v>2260</v>
      </c>
      <c r="P470" s="90" t="s">
        <v>2248</v>
      </c>
      <c r="Q470" s="19" t="s">
        <v>2261</v>
      </c>
      <c r="R470" s="19">
        <v>0</v>
      </c>
      <c r="S470" s="19">
        <v>1</v>
      </c>
      <c r="T470" s="19"/>
      <c r="U470" s="19"/>
      <c r="V470" s="563" t="s">
        <v>2244</v>
      </c>
      <c r="W470" s="19" t="s">
        <v>2245</v>
      </c>
      <c r="X470" s="678"/>
      <c r="Y470" s="567"/>
      <c r="Z470" s="567"/>
      <c r="AA470" s="567"/>
      <c r="AB470" s="567"/>
      <c r="AC470" s="567"/>
      <c r="AD470" s="19" t="s">
        <v>2246</v>
      </c>
    </row>
    <row r="471" spans="1:30" s="1" customFormat="1" ht="98.25" hidden="1" customHeight="1" x14ac:dyDescent="0.2">
      <c r="A471" s="15" t="s">
        <v>2060</v>
      </c>
      <c r="B471" s="308" t="s">
        <v>2181</v>
      </c>
      <c r="C471" s="5" t="s">
        <v>359</v>
      </c>
      <c r="D471" s="17" t="s">
        <v>2237</v>
      </c>
      <c r="E471" s="17" t="s">
        <v>2214</v>
      </c>
      <c r="F471" s="17" t="s">
        <v>2238</v>
      </c>
      <c r="G471" s="140">
        <v>2012630010287</v>
      </c>
      <c r="H471" s="563" t="s">
        <v>2239</v>
      </c>
      <c r="I471" s="19" t="s">
        <v>2240</v>
      </c>
      <c r="J471" s="19" t="s">
        <v>2241</v>
      </c>
      <c r="K471" s="19">
        <v>1</v>
      </c>
      <c r="L471" s="19">
        <v>1</v>
      </c>
      <c r="M471" s="19"/>
      <c r="N471" s="19"/>
      <c r="O471" s="19" t="s">
        <v>2262</v>
      </c>
      <c r="P471" s="90" t="s">
        <v>2248</v>
      </c>
      <c r="Q471" s="19" t="s">
        <v>2261</v>
      </c>
      <c r="R471" s="19">
        <v>0</v>
      </c>
      <c r="S471" s="19">
        <v>1</v>
      </c>
      <c r="T471" s="19"/>
      <c r="U471" s="19"/>
      <c r="V471" s="563" t="s">
        <v>2244</v>
      </c>
      <c r="W471" s="19" t="s">
        <v>2245</v>
      </c>
      <c r="X471" s="678"/>
      <c r="Y471" s="567"/>
      <c r="Z471" s="567"/>
      <c r="AA471" s="567"/>
      <c r="AB471" s="567"/>
      <c r="AC471" s="567"/>
      <c r="AD471" s="19" t="s">
        <v>2246</v>
      </c>
    </row>
    <row r="472" spans="1:30" s="1" customFormat="1" ht="100.5" hidden="1" customHeight="1" x14ac:dyDescent="0.2">
      <c r="A472" s="15" t="s">
        <v>2060</v>
      </c>
      <c r="B472" s="308" t="s">
        <v>2181</v>
      </c>
      <c r="C472" s="5" t="s">
        <v>359</v>
      </c>
      <c r="D472" s="17" t="s">
        <v>2237</v>
      </c>
      <c r="E472" s="17" t="s">
        <v>2214</v>
      </c>
      <c r="F472" s="17" t="s">
        <v>2238</v>
      </c>
      <c r="G472" s="140">
        <v>2012630010287</v>
      </c>
      <c r="H472" s="563" t="s">
        <v>2239</v>
      </c>
      <c r="I472" s="19" t="s">
        <v>2240</v>
      </c>
      <c r="J472" s="19" t="s">
        <v>2241</v>
      </c>
      <c r="K472" s="19">
        <v>1</v>
      </c>
      <c r="L472" s="19">
        <v>1</v>
      </c>
      <c r="M472" s="19"/>
      <c r="N472" s="19"/>
      <c r="O472" s="19" t="s">
        <v>2263</v>
      </c>
      <c r="P472" s="90" t="s">
        <v>2088</v>
      </c>
      <c r="Q472" s="19" t="s">
        <v>2264</v>
      </c>
      <c r="R472" s="19">
        <v>0</v>
      </c>
      <c r="S472" s="19">
        <v>1</v>
      </c>
      <c r="T472" s="19"/>
      <c r="U472" s="19"/>
      <c r="V472" s="563" t="s">
        <v>2244</v>
      </c>
      <c r="W472" s="19" t="s">
        <v>2245</v>
      </c>
      <c r="X472" s="678"/>
      <c r="Y472" s="567"/>
      <c r="Z472" s="567"/>
      <c r="AA472" s="567"/>
      <c r="AB472" s="567"/>
      <c r="AC472" s="567"/>
      <c r="AD472" s="19" t="s">
        <v>2246</v>
      </c>
    </row>
    <row r="473" spans="1:30" s="1" customFormat="1" ht="84.75" hidden="1" customHeight="1" x14ac:dyDescent="0.2">
      <c r="A473" s="15" t="s">
        <v>2060</v>
      </c>
      <c r="B473" s="308" t="s">
        <v>2181</v>
      </c>
      <c r="C473" s="5" t="s">
        <v>359</v>
      </c>
      <c r="D473" s="17" t="s">
        <v>2237</v>
      </c>
      <c r="E473" s="17" t="s">
        <v>2214</v>
      </c>
      <c r="F473" s="17" t="s">
        <v>2238</v>
      </c>
      <c r="G473" s="140">
        <v>2012630010287</v>
      </c>
      <c r="H473" s="563" t="s">
        <v>2239</v>
      </c>
      <c r="I473" s="19" t="s">
        <v>2240</v>
      </c>
      <c r="J473" s="19" t="s">
        <v>2241</v>
      </c>
      <c r="K473" s="19">
        <v>1</v>
      </c>
      <c r="L473" s="19">
        <v>1</v>
      </c>
      <c r="M473" s="19"/>
      <c r="N473" s="19"/>
      <c r="O473" s="19" t="s">
        <v>2265</v>
      </c>
      <c r="P473" s="90" t="s">
        <v>2088</v>
      </c>
      <c r="Q473" s="19" t="s">
        <v>2266</v>
      </c>
      <c r="R473" s="19">
        <v>0</v>
      </c>
      <c r="S473" s="19">
        <v>2</v>
      </c>
      <c r="T473" s="19"/>
      <c r="U473" s="19"/>
      <c r="V473" s="563" t="s">
        <v>2244</v>
      </c>
      <c r="W473" s="19" t="s">
        <v>2245</v>
      </c>
      <c r="X473" s="678"/>
      <c r="Y473" s="567"/>
      <c r="Z473" s="567"/>
      <c r="AA473" s="567"/>
      <c r="AB473" s="567"/>
      <c r="AC473" s="567"/>
      <c r="AD473" s="19" t="s">
        <v>2246</v>
      </c>
    </row>
    <row r="474" spans="1:30" s="1" customFormat="1" ht="114.75" hidden="1" customHeight="1" x14ac:dyDescent="0.2">
      <c r="A474" s="15" t="s">
        <v>2060</v>
      </c>
      <c r="B474" s="308" t="s">
        <v>2181</v>
      </c>
      <c r="C474" s="5" t="s">
        <v>359</v>
      </c>
      <c r="D474" s="17" t="s">
        <v>2237</v>
      </c>
      <c r="E474" s="17" t="s">
        <v>2214</v>
      </c>
      <c r="F474" s="17" t="s">
        <v>2238</v>
      </c>
      <c r="G474" s="140">
        <v>2012630010287</v>
      </c>
      <c r="H474" s="563" t="s">
        <v>2239</v>
      </c>
      <c r="I474" s="19" t="s">
        <v>2240</v>
      </c>
      <c r="J474" s="19" t="s">
        <v>2241</v>
      </c>
      <c r="K474" s="19">
        <v>1</v>
      </c>
      <c r="L474" s="19">
        <v>1</v>
      </c>
      <c r="M474" s="19"/>
      <c r="N474" s="19"/>
      <c r="O474" s="19" t="s">
        <v>2267</v>
      </c>
      <c r="P474" s="90" t="s">
        <v>2097</v>
      </c>
      <c r="Q474" s="19" t="s">
        <v>2268</v>
      </c>
      <c r="R474" s="84">
        <v>0.45</v>
      </c>
      <c r="S474" s="84">
        <v>1</v>
      </c>
      <c r="T474" s="84"/>
      <c r="U474" s="84"/>
      <c r="V474" s="563" t="s">
        <v>2244</v>
      </c>
      <c r="W474" s="19" t="s">
        <v>2245</v>
      </c>
      <c r="X474" s="678"/>
      <c r="Y474" s="567"/>
      <c r="Z474" s="567"/>
      <c r="AA474" s="567"/>
      <c r="AB474" s="567"/>
      <c r="AC474" s="567"/>
      <c r="AD474" s="19" t="s">
        <v>2246</v>
      </c>
    </row>
    <row r="475" spans="1:30" s="1" customFormat="1" ht="103.5" hidden="1" customHeight="1" x14ac:dyDescent="0.2">
      <c r="A475" s="15" t="s">
        <v>2060</v>
      </c>
      <c r="B475" s="308" t="s">
        <v>2181</v>
      </c>
      <c r="C475" s="5" t="s">
        <v>359</v>
      </c>
      <c r="D475" s="17" t="s">
        <v>2237</v>
      </c>
      <c r="E475" s="17" t="s">
        <v>2214</v>
      </c>
      <c r="F475" s="17" t="s">
        <v>2238</v>
      </c>
      <c r="G475" s="140">
        <v>2012630010287</v>
      </c>
      <c r="H475" s="563" t="s">
        <v>2239</v>
      </c>
      <c r="I475" s="19" t="s">
        <v>2240</v>
      </c>
      <c r="J475" s="19" t="s">
        <v>2241</v>
      </c>
      <c r="K475" s="19">
        <v>1</v>
      </c>
      <c r="L475" s="19">
        <v>1</v>
      </c>
      <c r="M475" s="19"/>
      <c r="N475" s="19"/>
      <c r="O475" s="19" t="s">
        <v>2269</v>
      </c>
      <c r="P475" s="90" t="s">
        <v>2097</v>
      </c>
      <c r="Q475" s="19" t="s">
        <v>2270</v>
      </c>
      <c r="R475" s="19">
        <v>0</v>
      </c>
      <c r="S475" s="19">
        <v>1</v>
      </c>
      <c r="T475" s="19"/>
      <c r="U475" s="19"/>
      <c r="V475" s="563" t="s">
        <v>2244</v>
      </c>
      <c r="W475" s="19" t="s">
        <v>2245</v>
      </c>
      <c r="X475" s="679"/>
      <c r="Y475" s="568"/>
      <c r="Z475" s="568"/>
      <c r="AA475" s="568"/>
      <c r="AB475" s="568"/>
      <c r="AC475" s="568"/>
      <c r="AD475" s="19" t="s">
        <v>2246</v>
      </c>
    </row>
    <row r="476" spans="1:30" s="1" customFormat="1" ht="77.25" hidden="1" thickBot="1" x14ac:dyDescent="0.25">
      <c r="A476" s="15" t="s">
        <v>2060</v>
      </c>
      <c r="B476" s="308" t="s">
        <v>1204</v>
      </c>
      <c r="C476" s="5" t="s">
        <v>1205</v>
      </c>
      <c r="D476" s="17" t="s">
        <v>2271</v>
      </c>
      <c r="E476" s="17" t="s">
        <v>2272</v>
      </c>
      <c r="F476" s="17" t="s">
        <v>2273</v>
      </c>
      <c r="G476" s="140">
        <v>2012630010381</v>
      </c>
      <c r="H476" s="563" t="s">
        <v>2274</v>
      </c>
      <c r="I476" s="19" t="s">
        <v>2275</v>
      </c>
      <c r="J476" s="19" t="s">
        <v>2276</v>
      </c>
      <c r="K476" s="19">
        <v>0</v>
      </c>
      <c r="L476" s="19">
        <v>1</v>
      </c>
      <c r="M476" s="19"/>
      <c r="N476" s="19"/>
      <c r="O476" s="19" t="s">
        <v>2117</v>
      </c>
      <c r="P476" s="19" t="s">
        <v>2117</v>
      </c>
      <c r="Q476" s="19" t="s">
        <v>2117</v>
      </c>
      <c r="R476" s="19">
        <v>0</v>
      </c>
      <c r="S476" s="19">
        <v>0</v>
      </c>
      <c r="T476" s="19"/>
      <c r="U476" s="19"/>
      <c r="V476" s="563" t="s">
        <v>2277</v>
      </c>
      <c r="W476" s="19" t="s">
        <v>2278</v>
      </c>
      <c r="X476" s="611">
        <f>13000000+4000000</f>
        <v>17000000</v>
      </c>
      <c r="Y476" s="540"/>
      <c r="Z476" s="540"/>
      <c r="AA476" s="540"/>
      <c r="AB476" s="540"/>
      <c r="AC476" s="540"/>
      <c r="AD476" s="19" t="s">
        <v>2279</v>
      </c>
    </row>
    <row r="477" spans="1:30" s="1" customFormat="1" ht="110.25" hidden="1" customHeight="1" x14ac:dyDescent="0.2">
      <c r="A477" s="15" t="s">
        <v>2060</v>
      </c>
      <c r="B477" s="308" t="s">
        <v>1204</v>
      </c>
      <c r="C477" s="5" t="s">
        <v>1205</v>
      </c>
      <c r="D477" s="17" t="s">
        <v>2271</v>
      </c>
      <c r="E477" s="17" t="s">
        <v>2272</v>
      </c>
      <c r="F477" s="17" t="s">
        <v>2280</v>
      </c>
      <c r="G477" s="140">
        <v>2012630010381</v>
      </c>
      <c r="H477" s="563" t="s">
        <v>2274</v>
      </c>
      <c r="I477" s="19" t="s">
        <v>2275</v>
      </c>
      <c r="J477" s="19" t="s">
        <v>2276</v>
      </c>
      <c r="K477" s="19">
        <v>0</v>
      </c>
      <c r="L477" s="19">
        <v>1</v>
      </c>
      <c r="M477" s="19"/>
      <c r="N477" s="19"/>
      <c r="O477" s="19" t="s">
        <v>2281</v>
      </c>
      <c r="P477" s="19" t="s">
        <v>2282</v>
      </c>
      <c r="Q477" s="19" t="s">
        <v>2283</v>
      </c>
      <c r="R477" s="19">
        <v>1</v>
      </c>
      <c r="S477" s="19">
        <v>1</v>
      </c>
      <c r="T477" s="19"/>
      <c r="U477" s="19"/>
      <c r="V477" s="563" t="s">
        <v>2277</v>
      </c>
      <c r="W477" s="19" t="s">
        <v>2278</v>
      </c>
      <c r="X477" s="611"/>
      <c r="Y477" s="540"/>
      <c r="Z477" s="540"/>
      <c r="AA477" s="540"/>
      <c r="AB477" s="540"/>
      <c r="AC477" s="540"/>
      <c r="AD477" s="19" t="s">
        <v>2279</v>
      </c>
    </row>
    <row r="478" spans="1:30" s="1" customFormat="1" ht="110.25" hidden="1" customHeight="1" x14ac:dyDescent="0.2">
      <c r="A478" s="15" t="s">
        <v>2060</v>
      </c>
      <c r="B478" s="308" t="s">
        <v>1204</v>
      </c>
      <c r="C478" s="5" t="s">
        <v>1205</v>
      </c>
      <c r="D478" s="17" t="s">
        <v>2271</v>
      </c>
      <c r="E478" s="17" t="s">
        <v>2272</v>
      </c>
      <c r="F478" s="17" t="s">
        <v>2280</v>
      </c>
      <c r="G478" s="140">
        <v>2012630010381</v>
      </c>
      <c r="H478" s="563" t="s">
        <v>2274</v>
      </c>
      <c r="I478" s="19" t="s">
        <v>2275</v>
      </c>
      <c r="J478" s="19" t="s">
        <v>2276</v>
      </c>
      <c r="K478" s="19">
        <v>0</v>
      </c>
      <c r="L478" s="19">
        <v>1</v>
      </c>
      <c r="M478" s="19"/>
      <c r="N478" s="19"/>
      <c r="O478" s="19" t="s">
        <v>2284</v>
      </c>
      <c r="P478" s="19" t="s">
        <v>2140</v>
      </c>
      <c r="Q478" s="19" t="s">
        <v>2285</v>
      </c>
      <c r="R478" s="19">
        <v>0</v>
      </c>
      <c r="S478" s="19">
        <v>1</v>
      </c>
      <c r="T478" s="19"/>
      <c r="U478" s="19"/>
      <c r="V478" s="563" t="s">
        <v>2277</v>
      </c>
      <c r="W478" s="19" t="s">
        <v>2278</v>
      </c>
      <c r="X478" s="611"/>
      <c r="Y478" s="540"/>
      <c r="Z478" s="540"/>
      <c r="AA478" s="540"/>
      <c r="AB478" s="540"/>
      <c r="AC478" s="540"/>
      <c r="AD478" s="19" t="s">
        <v>2279</v>
      </c>
    </row>
    <row r="479" spans="1:30" s="1" customFormat="1" ht="158.25" hidden="1" customHeight="1" x14ac:dyDescent="0.2">
      <c r="A479" s="15" t="s">
        <v>2060</v>
      </c>
      <c r="B479" s="308" t="s">
        <v>1204</v>
      </c>
      <c r="C479" s="5" t="s">
        <v>1205</v>
      </c>
      <c r="D479" s="17" t="s">
        <v>2271</v>
      </c>
      <c r="E479" s="17" t="s">
        <v>2272</v>
      </c>
      <c r="F479" s="17" t="s">
        <v>2286</v>
      </c>
      <c r="G479" s="140">
        <v>2012630010382</v>
      </c>
      <c r="H479" s="563" t="s">
        <v>2287</v>
      </c>
      <c r="I479" s="19" t="s">
        <v>2288</v>
      </c>
      <c r="J479" s="19" t="s">
        <v>2289</v>
      </c>
      <c r="K479" s="19">
        <v>1</v>
      </c>
      <c r="L479" s="19">
        <v>1</v>
      </c>
      <c r="M479" s="19"/>
      <c r="N479" s="19"/>
      <c r="O479" s="19" t="s">
        <v>2117</v>
      </c>
      <c r="P479" s="19" t="s">
        <v>2117</v>
      </c>
      <c r="Q479" s="19" t="s">
        <v>2117</v>
      </c>
      <c r="R479" s="19">
        <v>0</v>
      </c>
      <c r="S479" s="19">
        <v>0</v>
      </c>
      <c r="T479" s="19"/>
      <c r="U479" s="19"/>
      <c r="V479" s="563" t="s">
        <v>2290</v>
      </c>
      <c r="W479" s="19" t="s">
        <v>2278</v>
      </c>
      <c r="X479" s="677">
        <f>4000000+13000000</f>
        <v>17000000</v>
      </c>
      <c r="Y479" s="566"/>
      <c r="Z479" s="566"/>
      <c r="AA479" s="566"/>
      <c r="AB479" s="566"/>
      <c r="AC479" s="566"/>
      <c r="AD479" s="19" t="s">
        <v>2279</v>
      </c>
    </row>
    <row r="480" spans="1:30" s="1" customFormat="1" ht="143.25" hidden="1" customHeight="1" x14ac:dyDescent="0.2">
      <c r="A480" s="15" t="s">
        <v>2060</v>
      </c>
      <c r="B480" s="308" t="s">
        <v>1204</v>
      </c>
      <c r="C480" s="5" t="s">
        <v>1205</v>
      </c>
      <c r="D480" s="17" t="s">
        <v>2271</v>
      </c>
      <c r="E480" s="17" t="s">
        <v>2272</v>
      </c>
      <c r="F480" s="17" t="s">
        <v>2291</v>
      </c>
      <c r="G480" s="140">
        <v>2012630010382</v>
      </c>
      <c r="H480" s="563" t="s">
        <v>2287</v>
      </c>
      <c r="I480" s="19" t="s">
        <v>2288</v>
      </c>
      <c r="J480" s="19" t="s">
        <v>2289</v>
      </c>
      <c r="K480" s="19">
        <v>1</v>
      </c>
      <c r="L480" s="19">
        <v>1</v>
      </c>
      <c r="M480" s="19"/>
      <c r="N480" s="19"/>
      <c r="O480" s="19" t="s">
        <v>2292</v>
      </c>
      <c r="P480" s="19" t="s">
        <v>2282</v>
      </c>
      <c r="Q480" s="19" t="s">
        <v>2283</v>
      </c>
      <c r="R480" s="19">
        <v>1</v>
      </c>
      <c r="S480" s="19">
        <v>1</v>
      </c>
      <c r="T480" s="19"/>
      <c r="U480" s="19"/>
      <c r="V480" s="563" t="s">
        <v>2290</v>
      </c>
      <c r="W480" s="19" t="s">
        <v>2278</v>
      </c>
      <c r="X480" s="678"/>
      <c r="Y480" s="567"/>
      <c r="Z480" s="567"/>
      <c r="AA480" s="567"/>
      <c r="AB480" s="567"/>
      <c r="AC480" s="567"/>
      <c r="AD480" s="19" t="s">
        <v>2279</v>
      </c>
    </row>
    <row r="481" spans="1:34" s="1" customFormat="1" ht="144.75" hidden="1" customHeight="1" x14ac:dyDescent="0.2">
      <c r="A481" s="15" t="s">
        <v>2060</v>
      </c>
      <c r="B481" s="308" t="s">
        <v>1204</v>
      </c>
      <c r="C481" s="5" t="s">
        <v>1205</v>
      </c>
      <c r="D481" s="17" t="s">
        <v>2271</v>
      </c>
      <c r="E481" s="17" t="s">
        <v>2272</v>
      </c>
      <c r="F481" s="17" t="s">
        <v>2291</v>
      </c>
      <c r="G481" s="140">
        <v>2012630010382</v>
      </c>
      <c r="H481" s="563" t="s">
        <v>2287</v>
      </c>
      <c r="I481" s="19" t="s">
        <v>2288</v>
      </c>
      <c r="J481" s="19" t="s">
        <v>2289</v>
      </c>
      <c r="K481" s="19">
        <v>1</v>
      </c>
      <c r="L481" s="19">
        <v>1</v>
      </c>
      <c r="M481" s="19"/>
      <c r="N481" s="19"/>
      <c r="O481" s="19" t="s">
        <v>2293</v>
      </c>
      <c r="P481" s="19" t="s">
        <v>2140</v>
      </c>
      <c r="Q481" s="19" t="s">
        <v>2285</v>
      </c>
      <c r="R481" s="19">
        <v>0</v>
      </c>
      <c r="S481" s="19">
        <v>1</v>
      </c>
      <c r="T481" s="19"/>
      <c r="U481" s="19"/>
      <c r="V481" s="563" t="s">
        <v>2290</v>
      </c>
      <c r="W481" s="19" t="s">
        <v>2278</v>
      </c>
      <c r="X481" s="679"/>
      <c r="Y481" s="568"/>
      <c r="Z481" s="568"/>
      <c r="AA481" s="568"/>
      <c r="AB481" s="568"/>
      <c r="AC481" s="568"/>
      <c r="AD481" s="19" t="s">
        <v>2279</v>
      </c>
    </row>
    <row r="482" spans="1:34" s="1" customFormat="1" ht="30" hidden="1" customHeight="1" x14ac:dyDescent="0.2">
      <c r="A482" s="15" t="s">
        <v>2060</v>
      </c>
      <c r="B482" s="318"/>
      <c r="C482" s="87"/>
      <c r="D482" s="87"/>
      <c r="E482" s="87"/>
      <c r="F482" s="87"/>
      <c r="G482" s="87"/>
      <c r="H482" s="87"/>
      <c r="I482" s="87"/>
      <c r="J482" s="87"/>
      <c r="K482" s="87"/>
      <c r="L482" s="87"/>
      <c r="M482" s="87"/>
      <c r="N482" s="87"/>
      <c r="O482" s="87"/>
      <c r="P482" s="87"/>
      <c r="Q482" s="87"/>
      <c r="R482" s="87"/>
      <c r="S482" s="87"/>
      <c r="T482" s="87"/>
      <c r="U482" s="87"/>
      <c r="V482" s="87"/>
      <c r="W482" s="87"/>
      <c r="X482" s="95">
        <f>SUM(X428:X479)</f>
        <v>4646253968</v>
      </c>
      <c r="Y482" s="354"/>
      <c r="Z482" s="354"/>
      <c r="AA482" s="354"/>
      <c r="AB482" s="354"/>
      <c r="AC482" s="354"/>
      <c r="AD482" s="88"/>
    </row>
    <row r="483" spans="1:34" s="1" customFormat="1" ht="216.75" hidden="1" customHeight="1" x14ac:dyDescent="0.2">
      <c r="A483" s="15" t="s">
        <v>2294</v>
      </c>
      <c r="B483" s="315" t="s">
        <v>2295</v>
      </c>
      <c r="C483" s="131" t="s">
        <v>2296</v>
      </c>
      <c r="D483" s="537" t="s">
        <v>2297</v>
      </c>
      <c r="E483" s="537" t="s">
        <v>2298</v>
      </c>
      <c r="F483" s="537" t="s">
        <v>2299</v>
      </c>
      <c r="G483" s="132">
        <v>2012630010336</v>
      </c>
      <c r="H483" s="543" t="s">
        <v>2300</v>
      </c>
      <c r="I483" s="183" t="s">
        <v>2301</v>
      </c>
      <c r="J483" s="539" t="s">
        <v>2302</v>
      </c>
      <c r="K483" s="539">
        <v>0</v>
      </c>
      <c r="L483" s="539">
        <v>1</v>
      </c>
      <c r="M483" s="539"/>
      <c r="N483" s="539"/>
      <c r="O483" s="539" t="s">
        <v>2303</v>
      </c>
      <c r="P483" s="539" t="s">
        <v>2304</v>
      </c>
      <c r="Q483" s="539" t="s">
        <v>2305</v>
      </c>
      <c r="R483" s="539">
        <v>0</v>
      </c>
      <c r="S483" s="539">
        <v>1</v>
      </c>
      <c r="T483" s="539"/>
      <c r="U483" s="539"/>
      <c r="V483" s="543" t="s">
        <v>2306</v>
      </c>
      <c r="W483" s="184" t="s">
        <v>2307</v>
      </c>
      <c r="X483" s="185">
        <v>50000</v>
      </c>
      <c r="Y483" s="355"/>
      <c r="Z483" s="355"/>
      <c r="AA483" s="355"/>
      <c r="AB483" s="355"/>
      <c r="AC483" s="355"/>
      <c r="AD483" s="66" t="s">
        <v>2308</v>
      </c>
    </row>
    <row r="484" spans="1:34" s="1" customFormat="1" ht="145.5" hidden="1" customHeight="1" x14ac:dyDescent="0.2">
      <c r="A484" s="15" t="s">
        <v>2294</v>
      </c>
      <c r="B484" s="315" t="s">
        <v>2295</v>
      </c>
      <c r="C484" s="131" t="s">
        <v>2296</v>
      </c>
      <c r="D484" s="537" t="s">
        <v>2297</v>
      </c>
      <c r="E484" s="537" t="s">
        <v>2298</v>
      </c>
      <c r="F484" s="537" t="s">
        <v>2309</v>
      </c>
      <c r="G484" s="132">
        <v>2012630010197</v>
      </c>
      <c r="H484" s="543" t="s">
        <v>2310</v>
      </c>
      <c r="I484" s="539" t="s">
        <v>2311</v>
      </c>
      <c r="J484" s="19" t="s">
        <v>2312</v>
      </c>
      <c r="K484" s="539">
        <v>0</v>
      </c>
      <c r="L484" s="537">
        <v>61</v>
      </c>
      <c r="M484" s="537"/>
      <c r="N484" s="537"/>
      <c r="O484" s="186" t="s">
        <v>2313</v>
      </c>
      <c r="P484" s="539" t="s">
        <v>2304</v>
      </c>
      <c r="Q484" s="539" t="s">
        <v>2314</v>
      </c>
      <c r="R484" s="539">
        <v>61</v>
      </c>
      <c r="S484" s="539">
        <v>62</v>
      </c>
      <c r="T484" s="539"/>
      <c r="U484" s="539"/>
      <c r="V484" s="543" t="s">
        <v>2315</v>
      </c>
      <c r="W484" s="539" t="s">
        <v>2316</v>
      </c>
      <c r="X484" s="185">
        <v>190000</v>
      </c>
      <c r="Y484" s="355"/>
      <c r="Z484" s="355"/>
      <c r="AA484" s="355"/>
      <c r="AB484" s="355"/>
      <c r="AC484" s="355"/>
      <c r="AD484" s="66" t="s">
        <v>2308</v>
      </c>
    </row>
    <row r="485" spans="1:34" s="1" customFormat="1" ht="322.5" hidden="1" customHeight="1" x14ac:dyDescent="0.2">
      <c r="A485" s="15" t="s">
        <v>2294</v>
      </c>
      <c r="B485" s="315" t="s">
        <v>2295</v>
      </c>
      <c r="C485" s="131" t="s">
        <v>2296</v>
      </c>
      <c r="D485" s="537" t="s">
        <v>2297</v>
      </c>
      <c r="E485" s="537" t="s">
        <v>2298</v>
      </c>
      <c r="F485" s="17" t="s">
        <v>2317</v>
      </c>
      <c r="G485" s="132">
        <v>2012630010195</v>
      </c>
      <c r="H485" s="563" t="s">
        <v>2318</v>
      </c>
      <c r="I485" s="537" t="s">
        <v>2319</v>
      </c>
      <c r="J485" s="97" t="s">
        <v>2320</v>
      </c>
      <c r="K485" s="19">
        <v>0</v>
      </c>
      <c r="L485" s="19">
        <v>25</v>
      </c>
      <c r="M485" s="19"/>
      <c r="N485" s="19"/>
      <c r="O485" s="187" t="s">
        <v>2321</v>
      </c>
      <c r="P485" s="539" t="s">
        <v>2304</v>
      </c>
      <c r="Q485" s="19" t="s">
        <v>2322</v>
      </c>
      <c r="R485" s="84">
        <v>0.25</v>
      </c>
      <c r="S485" s="84">
        <v>0.25</v>
      </c>
      <c r="T485" s="134"/>
      <c r="U485" s="134"/>
      <c r="V485" s="543" t="s">
        <v>2323</v>
      </c>
      <c r="W485" s="539" t="s">
        <v>2316</v>
      </c>
      <c r="X485" s="96">
        <v>120025</v>
      </c>
      <c r="Y485" s="355"/>
      <c r="Z485" s="355"/>
      <c r="AA485" s="355"/>
      <c r="AB485" s="355"/>
      <c r="AC485" s="355"/>
      <c r="AD485" s="66" t="s">
        <v>2308</v>
      </c>
    </row>
    <row r="486" spans="1:34" s="1" customFormat="1" ht="160.5" hidden="1" customHeight="1" x14ac:dyDescent="0.2">
      <c r="A486" s="15" t="s">
        <v>2294</v>
      </c>
      <c r="B486" s="315" t="s">
        <v>2295</v>
      </c>
      <c r="C486" s="131" t="s">
        <v>2296</v>
      </c>
      <c r="D486" s="537" t="s">
        <v>2297</v>
      </c>
      <c r="E486" s="537" t="s">
        <v>2298</v>
      </c>
      <c r="F486" s="17" t="s">
        <v>2324</v>
      </c>
      <c r="G486" s="132">
        <v>2012630010196</v>
      </c>
      <c r="H486" s="563" t="s">
        <v>2325</v>
      </c>
      <c r="I486" s="17" t="s">
        <v>2326</v>
      </c>
      <c r="J486" s="17" t="s">
        <v>2327</v>
      </c>
      <c r="K486" s="19">
        <v>0</v>
      </c>
      <c r="L486" s="19">
        <v>25</v>
      </c>
      <c r="M486" s="537"/>
      <c r="N486" s="537"/>
      <c r="O486" s="537" t="s">
        <v>2328</v>
      </c>
      <c r="P486" s="539" t="s">
        <v>2304</v>
      </c>
      <c r="Q486" s="19" t="s">
        <v>2329</v>
      </c>
      <c r="R486" s="84">
        <v>0.25</v>
      </c>
      <c r="S486" s="84">
        <v>0.25</v>
      </c>
      <c r="T486" s="134"/>
      <c r="U486" s="134"/>
      <c r="V486" s="543" t="s">
        <v>2330</v>
      </c>
      <c r="W486" s="539" t="s">
        <v>2316</v>
      </c>
      <c r="X486" s="96">
        <f>791549+278402</f>
        <v>1069951</v>
      </c>
      <c r="Y486" s="355"/>
      <c r="Z486" s="355"/>
      <c r="AA486" s="355"/>
      <c r="AB486" s="355"/>
      <c r="AC486" s="355"/>
      <c r="AD486" s="66" t="s">
        <v>2308</v>
      </c>
    </row>
    <row r="487" spans="1:34" s="1" customFormat="1" ht="93.75" hidden="1" customHeight="1" x14ac:dyDescent="0.2">
      <c r="A487" s="15" t="s">
        <v>2294</v>
      </c>
      <c r="B487" s="315" t="s">
        <v>2295</v>
      </c>
      <c r="C487" s="131" t="s">
        <v>2296</v>
      </c>
      <c r="D487" s="537" t="s">
        <v>2297</v>
      </c>
      <c r="E487" s="537" t="s">
        <v>2298</v>
      </c>
      <c r="F487" s="17" t="s">
        <v>2331</v>
      </c>
      <c r="G487" s="132">
        <v>2012630010194</v>
      </c>
      <c r="H487" s="563" t="s">
        <v>2332</v>
      </c>
      <c r="I487" s="19" t="s">
        <v>2333</v>
      </c>
      <c r="J487" s="19" t="s">
        <v>2334</v>
      </c>
      <c r="K487" s="19">
        <v>0</v>
      </c>
      <c r="L487" s="19">
        <v>5</v>
      </c>
      <c r="M487" s="537"/>
      <c r="N487" s="537"/>
      <c r="O487" s="537" t="s">
        <v>2335</v>
      </c>
      <c r="P487" s="19" t="s">
        <v>2336</v>
      </c>
      <c r="Q487" s="19" t="s">
        <v>2337</v>
      </c>
      <c r="R487" s="19">
        <v>5</v>
      </c>
      <c r="S487" s="19">
        <v>5</v>
      </c>
      <c r="T487" s="539"/>
      <c r="U487" s="539"/>
      <c r="V487" s="543" t="s">
        <v>2338</v>
      </c>
      <c r="W487" s="188" t="s">
        <v>2339</v>
      </c>
      <c r="X487" s="189">
        <v>311792</v>
      </c>
      <c r="Y487" s="356"/>
      <c r="Z487" s="356"/>
      <c r="AA487" s="356"/>
      <c r="AB487" s="356"/>
      <c r="AC487" s="356"/>
      <c r="AD487" s="66" t="s">
        <v>2340</v>
      </c>
    </row>
    <row r="488" spans="1:34" s="1" customFormat="1" ht="114.75" hidden="1" customHeight="1" x14ac:dyDescent="0.2">
      <c r="A488" s="15" t="s">
        <v>2294</v>
      </c>
      <c r="B488" s="315" t="s">
        <v>2295</v>
      </c>
      <c r="C488" s="131" t="s">
        <v>2296</v>
      </c>
      <c r="D488" s="537" t="s">
        <v>2297</v>
      </c>
      <c r="E488" s="19" t="s">
        <v>2298</v>
      </c>
      <c r="F488" s="17" t="s">
        <v>2341</v>
      </c>
      <c r="G488" s="132">
        <v>2012630010337</v>
      </c>
      <c r="H488" s="190" t="s">
        <v>2342</v>
      </c>
      <c r="I488" s="19" t="s">
        <v>2343</v>
      </c>
      <c r="J488" s="97" t="s">
        <v>2320</v>
      </c>
      <c r="K488" s="19">
        <v>0</v>
      </c>
      <c r="L488" s="19">
        <v>20</v>
      </c>
      <c r="M488" s="537"/>
      <c r="N488" s="537"/>
      <c r="O488" s="537" t="s">
        <v>2344</v>
      </c>
      <c r="P488" s="539" t="s">
        <v>2304</v>
      </c>
      <c r="Q488" s="19" t="s">
        <v>2345</v>
      </c>
      <c r="R488" s="84">
        <v>0.2</v>
      </c>
      <c r="S488" s="84">
        <v>0.2</v>
      </c>
      <c r="T488" s="134"/>
      <c r="U488" s="134"/>
      <c r="V488" s="543" t="s">
        <v>2346</v>
      </c>
      <c r="W488" s="539" t="s">
        <v>2347</v>
      </c>
      <c r="X488" s="96">
        <v>30000</v>
      </c>
      <c r="Y488" s="355"/>
      <c r="Z488" s="355"/>
      <c r="AA488" s="355"/>
      <c r="AB488" s="355"/>
      <c r="AC488" s="355"/>
      <c r="AD488" s="66" t="s">
        <v>2308</v>
      </c>
    </row>
    <row r="489" spans="1:34" s="1" customFormat="1" ht="123.75" hidden="1" customHeight="1" x14ac:dyDescent="0.2">
      <c r="A489" s="15" t="s">
        <v>2294</v>
      </c>
      <c r="B489" s="1" t="s">
        <v>2348</v>
      </c>
      <c r="C489" s="541" t="s">
        <v>2143</v>
      </c>
      <c r="D489" s="537" t="s">
        <v>2349</v>
      </c>
      <c r="E489" s="191" t="s">
        <v>2350</v>
      </c>
      <c r="F489" s="537" t="s">
        <v>2351</v>
      </c>
      <c r="G489" s="132">
        <v>2012630010193</v>
      </c>
      <c r="H489" s="563" t="s">
        <v>2352</v>
      </c>
      <c r="I489" s="19" t="s">
        <v>2353</v>
      </c>
      <c r="J489" s="19" t="s">
        <v>2312</v>
      </c>
      <c r="K489" s="19">
        <v>0</v>
      </c>
      <c r="L489" s="19">
        <v>150</v>
      </c>
      <c r="M489" s="19"/>
      <c r="N489" s="19"/>
      <c r="O489" s="19" t="s">
        <v>2354</v>
      </c>
      <c r="P489" s="19" t="s">
        <v>2336</v>
      </c>
      <c r="Q489" s="19" t="s">
        <v>2355</v>
      </c>
      <c r="R489" s="19">
        <v>150</v>
      </c>
      <c r="S489" s="19">
        <v>150</v>
      </c>
      <c r="T489" s="539"/>
      <c r="U489" s="539"/>
      <c r="V489" s="543" t="s">
        <v>2356</v>
      </c>
      <c r="W489" s="539" t="s">
        <v>2357</v>
      </c>
      <c r="X489" s="96">
        <f>66203+60000</f>
        <v>126203</v>
      </c>
      <c r="Y489" s="355"/>
      <c r="Z489" s="355"/>
      <c r="AA489" s="355"/>
      <c r="AB489" s="355"/>
      <c r="AC489" s="355"/>
      <c r="AD489" s="66" t="s">
        <v>2308</v>
      </c>
    </row>
    <row r="490" spans="1:34" s="1" customFormat="1" ht="62.25" hidden="1" customHeight="1" x14ac:dyDescent="0.2">
      <c r="A490" s="463" t="s">
        <v>2294</v>
      </c>
      <c r="B490" s="464"/>
      <c r="C490" s="301"/>
      <c r="D490" s="301"/>
      <c r="E490" s="301"/>
      <c r="F490" s="301"/>
      <c r="G490" s="301"/>
      <c r="H490" s="301"/>
      <c r="I490" s="301"/>
      <c r="J490" s="301"/>
      <c r="K490" s="301"/>
      <c r="L490" s="301"/>
      <c r="M490" s="87"/>
      <c r="N490" s="87"/>
      <c r="O490" s="301"/>
      <c r="P490" s="301"/>
      <c r="Q490" s="87"/>
      <c r="R490" s="301"/>
      <c r="S490" s="301"/>
      <c r="T490" s="87"/>
      <c r="U490" s="87"/>
      <c r="V490" s="301"/>
      <c r="W490" s="301"/>
      <c r="X490" s="465">
        <f>SUM(X483:X489)</f>
        <v>1897971</v>
      </c>
      <c r="Y490" s="357"/>
      <c r="Z490" s="357"/>
      <c r="AA490" s="357"/>
      <c r="AB490" s="357"/>
      <c r="AC490" s="357"/>
      <c r="AD490" s="302"/>
    </row>
    <row r="491" spans="1:34" s="1" customFormat="1" ht="94.5" hidden="1" customHeight="1" thickBot="1" x14ac:dyDescent="0.25">
      <c r="A491" s="498" t="s">
        <v>1606</v>
      </c>
      <c r="B491" s="501" t="s">
        <v>1607</v>
      </c>
      <c r="C491" s="501" t="s">
        <v>1608</v>
      </c>
      <c r="D491" s="472" t="s">
        <v>1609</v>
      </c>
      <c r="E491" s="501" t="s">
        <v>1610</v>
      </c>
      <c r="F491" s="506" t="s">
        <v>1611</v>
      </c>
      <c r="G491" s="503"/>
      <c r="H491" s="504"/>
      <c r="I491" s="472"/>
      <c r="J491" s="506"/>
      <c r="K491" s="473"/>
      <c r="L491" s="474"/>
      <c r="M491" s="449">
        <v>0</v>
      </c>
      <c r="N491" s="437"/>
      <c r="O491" s="479"/>
      <c r="P491" s="480"/>
      <c r="Q491" s="453"/>
      <c r="R491" s="479"/>
      <c r="S491" s="487"/>
      <c r="T491" s="457"/>
      <c r="U491" s="445"/>
      <c r="V491" s="570"/>
      <c r="W491" s="571"/>
      <c r="X491" s="572">
        <v>0</v>
      </c>
      <c r="Y491" s="460"/>
      <c r="Z491" s="193"/>
      <c r="AA491" s="193" t="s">
        <v>2358</v>
      </c>
      <c r="AB491" s="193" t="s">
        <v>2359</v>
      </c>
      <c r="AC491" s="447"/>
      <c r="AD491" s="490" t="s">
        <v>2360</v>
      </c>
    </row>
    <row r="492" spans="1:34" s="1" customFormat="1" ht="99" customHeight="1" thickBot="1" x14ac:dyDescent="0.25">
      <c r="A492" s="499" t="s">
        <v>1606</v>
      </c>
      <c r="B492" s="430" t="s">
        <v>1607</v>
      </c>
      <c r="C492" s="430" t="s">
        <v>1608</v>
      </c>
      <c r="D492" s="431" t="s">
        <v>1609</v>
      </c>
      <c r="E492" s="430" t="s">
        <v>1610</v>
      </c>
      <c r="F492" s="433" t="s">
        <v>1611</v>
      </c>
      <c r="G492" s="513">
        <v>2016630010076</v>
      </c>
      <c r="H492" s="563" t="s">
        <v>1626</v>
      </c>
      <c r="I492" s="263" t="s">
        <v>2361</v>
      </c>
      <c r="J492" s="399" t="s">
        <v>2362</v>
      </c>
      <c r="K492" s="180">
        <v>0</v>
      </c>
      <c r="L492" s="180">
        <v>1</v>
      </c>
      <c r="M492" s="525">
        <v>1</v>
      </c>
      <c r="N492" s="526">
        <f>M492/L492*100</f>
        <v>100</v>
      </c>
      <c r="O492" s="527" t="s">
        <v>2363</v>
      </c>
      <c r="P492" s="528">
        <v>42368</v>
      </c>
      <c r="Q492" s="144">
        <v>0</v>
      </c>
      <c r="R492" s="144">
        <v>0</v>
      </c>
      <c r="S492" s="19">
        <v>1</v>
      </c>
      <c r="T492" s="529" t="e">
        <f>S492/R492*100</f>
        <v>#DIV/0!</v>
      </c>
      <c r="U492" s="530" t="s">
        <v>2364</v>
      </c>
      <c r="V492" s="530" t="s">
        <v>2365</v>
      </c>
      <c r="W492" s="571" t="s">
        <v>2366</v>
      </c>
      <c r="X492" s="573">
        <v>382305874</v>
      </c>
      <c r="Y492" s="460"/>
      <c r="Z492" s="193"/>
      <c r="AA492" s="193" t="s">
        <v>2358</v>
      </c>
      <c r="AB492" s="193" t="s">
        <v>2359</v>
      </c>
      <c r="AC492" s="447"/>
      <c r="AD492" s="491" t="s">
        <v>2360</v>
      </c>
    </row>
    <row r="493" spans="1:34" s="1" customFormat="1" ht="123" hidden="1" customHeight="1" thickBot="1" x14ac:dyDescent="0.25">
      <c r="A493" s="499" t="s">
        <v>1606</v>
      </c>
      <c r="B493" s="430" t="s">
        <v>1607</v>
      </c>
      <c r="C493" s="430" t="s">
        <v>1608</v>
      </c>
      <c r="D493" s="431" t="s">
        <v>1609</v>
      </c>
      <c r="E493" s="430" t="s">
        <v>1610</v>
      </c>
      <c r="F493" s="433" t="s">
        <v>1611</v>
      </c>
      <c r="G493" s="503"/>
      <c r="H493" s="505"/>
      <c r="I493" s="431"/>
      <c r="J493" s="433"/>
      <c r="K493" s="432"/>
      <c r="L493" s="475"/>
      <c r="M493" s="450">
        <v>0</v>
      </c>
      <c r="N493" s="438"/>
      <c r="O493" s="483"/>
      <c r="P493" s="482"/>
      <c r="Q493" s="453"/>
      <c r="R493" s="481"/>
      <c r="S493" s="476"/>
      <c r="T493" s="451"/>
      <c r="U493" s="188"/>
      <c r="V493" s="570"/>
      <c r="W493" s="144"/>
      <c r="X493" s="574"/>
      <c r="Y493" s="460"/>
      <c r="Z493" s="193"/>
      <c r="AA493" s="193" t="s">
        <v>2358</v>
      </c>
      <c r="AB493" s="193" t="s">
        <v>2359</v>
      </c>
      <c r="AC493" s="447"/>
      <c r="AD493" s="491" t="s">
        <v>2360</v>
      </c>
    </row>
    <row r="494" spans="1:34" s="1" customFormat="1" ht="212.25" customHeight="1" x14ac:dyDescent="0.2">
      <c r="A494" s="499" t="s">
        <v>1606</v>
      </c>
      <c r="B494" s="430" t="s">
        <v>1607</v>
      </c>
      <c r="C494" s="582" t="s">
        <v>1608</v>
      </c>
      <c r="D494" s="144" t="s">
        <v>1609</v>
      </c>
      <c r="E494" s="582" t="s">
        <v>1610</v>
      </c>
      <c r="F494" s="583" t="s">
        <v>1640</v>
      </c>
      <c r="G494" s="513">
        <v>2016630010077</v>
      </c>
      <c r="H494" s="569" t="s">
        <v>1641</v>
      </c>
      <c r="I494" s="19" t="s">
        <v>2367</v>
      </c>
      <c r="J494" s="19" t="s">
        <v>2368</v>
      </c>
      <c r="K494" s="432">
        <v>60</v>
      </c>
      <c r="L494" s="475">
        <v>20</v>
      </c>
      <c r="M494" s="450">
        <v>0</v>
      </c>
      <c r="N494" s="438"/>
      <c r="O494" s="483" t="s">
        <v>2369</v>
      </c>
      <c r="P494" s="482" t="s">
        <v>2370</v>
      </c>
      <c r="Q494" s="453"/>
      <c r="R494" s="481">
        <v>2</v>
      </c>
      <c r="S494" s="476">
        <v>1</v>
      </c>
      <c r="T494" s="458"/>
      <c r="U494" s="444"/>
      <c r="V494" s="570"/>
      <c r="W494" s="144"/>
      <c r="X494" s="574">
        <v>0</v>
      </c>
      <c r="Y494" s="460"/>
      <c r="Z494" s="193"/>
      <c r="AA494" s="193" t="s">
        <v>2358</v>
      </c>
      <c r="AB494" s="193" t="s">
        <v>2359</v>
      </c>
      <c r="AC494" s="447"/>
      <c r="AD494" s="491" t="s">
        <v>2371</v>
      </c>
      <c r="AE494" s="16"/>
      <c r="AF494" s="16"/>
      <c r="AG494" s="16"/>
      <c r="AH494" s="16"/>
    </row>
    <row r="495" spans="1:34" s="1" customFormat="1" ht="165" customHeight="1" thickBot="1" x14ac:dyDescent="0.25">
      <c r="A495" s="499" t="s">
        <v>1606</v>
      </c>
      <c r="B495" s="430" t="s">
        <v>1607</v>
      </c>
      <c r="C495" s="582" t="s">
        <v>1608</v>
      </c>
      <c r="D495" s="144" t="s">
        <v>1609</v>
      </c>
      <c r="E495" s="582" t="s">
        <v>1610</v>
      </c>
      <c r="F495" s="583" t="s">
        <v>1650</v>
      </c>
      <c r="G495" s="513">
        <v>2016630010078</v>
      </c>
      <c r="H495" s="569" t="s">
        <v>2372</v>
      </c>
      <c r="I495" s="19"/>
      <c r="J495" s="33"/>
      <c r="K495" s="515"/>
      <c r="L495" s="515"/>
      <c r="M495" s="516"/>
      <c r="N495" s="515"/>
      <c r="O495" s="517"/>
      <c r="P495" s="518"/>
      <c r="Q495" s="519"/>
      <c r="R495" s="514"/>
      <c r="S495" s="519"/>
      <c r="T495" s="15"/>
      <c r="U495" s="520"/>
      <c r="V495" s="575"/>
      <c r="W495" s="193"/>
      <c r="X495" s="447">
        <v>0</v>
      </c>
      <c r="Y495" s="521"/>
      <c r="Z495" s="522"/>
      <c r="AA495" s="523"/>
      <c r="AB495" s="524" t="s">
        <v>2373</v>
      </c>
      <c r="AC495" s="15"/>
      <c r="AD495" s="491"/>
      <c r="AE495" s="16"/>
      <c r="AF495" s="16"/>
      <c r="AG495" s="16"/>
      <c r="AH495" s="16"/>
    </row>
    <row r="496" spans="1:34" s="1" customFormat="1" ht="303.75" customHeight="1" thickBot="1" x14ac:dyDescent="0.25">
      <c r="A496" s="499" t="s">
        <v>1606</v>
      </c>
      <c r="B496" s="430" t="s">
        <v>1663</v>
      </c>
      <c r="C496" s="582" t="s">
        <v>1664</v>
      </c>
      <c r="D496" s="144" t="s">
        <v>1665</v>
      </c>
      <c r="E496" s="582" t="s">
        <v>1666</v>
      </c>
      <c r="F496" s="583" t="s">
        <v>1667</v>
      </c>
      <c r="G496" s="513">
        <v>2016630010057</v>
      </c>
      <c r="H496" s="569" t="s">
        <v>1668</v>
      </c>
      <c r="I496" s="180" t="s">
        <v>2374</v>
      </c>
      <c r="J496" s="575" t="s">
        <v>2375</v>
      </c>
      <c r="K496" s="180" t="s">
        <v>2376</v>
      </c>
      <c r="L496" s="180">
        <v>100</v>
      </c>
      <c r="M496" s="180">
        <v>100</v>
      </c>
      <c r="N496" s="437"/>
      <c r="O496" s="481" t="s">
        <v>2377</v>
      </c>
      <c r="P496" s="482" t="s">
        <v>2370</v>
      </c>
      <c r="Q496" s="453"/>
      <c r="R496" s="481">
        <v>29</v>
      </c>
      <c r="S496" s="476">
        <v>29</v>
      </c>
      <c r="T496" s="458"/>
      <c r="U496" s="444"/>
      <c r="V496" s="570" t="s">
        <v>2378</v>
      </c>
      <c r="W496" s="605" t="s">
        <v>2379</v>
      </c>
      <c r="X496" s="666">
        <v>54230000</v>
      </c>
      <c r="Y496" s="460"/>
      <c r="Z496" s="193"/>
      <c r="AA496" s="193" t="s">
        <v>2380</v>
      </c>
      <c r="AB496" s="193" t="s">
        <v>2359</v>
      </c>
      <c r="AC496" s="447"/>
      <c r="AD496" s="491" t="s">
        <v>2371</v>
      </c>
      <c r="AE496" s="16"/>
      <c r="AF496" s="16"/>
      <c r="AG496" s="16"/>
      <c r="AH496" s="16"/>
    </row>
    <row r="497" spans="1:34" s="1" customFormat="1" ht="252" customHeight="1" thickBot="1" x14ac:dyDescent="0.25">
      <c r="A497" s="499" t="s">
        <v>1606</v>
      </c>
      <c r="B497" s="430" t="s">
        <v>1663</v>
      </c>
      <c r="C497" s="582" t="s">
        <v>1664</v>
      </c>
      <c r="D497" s="144" t="s">
        <v>1665</v>
      </c>
      <c r="E497" s="582" t="s">
        <v>1666</v>
      </c>
      <c r="F497" s="583" t="s">
        <v>1667</v>
      </c>
      <c r="G497" s="513">
        <v>2016630010057</v>
      </c>
      <c r="H497" s="569" t="s">
        <v>1668</v>
      </c>
      <c r="I497" s="207" t="s">
        <v>2381</v>
      </c>
      <c r="J497" s="575" t="s">
        <v>2375</v>
      </c>
      <c r="K497" s="180" t="s">
        <v>2382</v>
      </c>
      <c r="L497" s="180">
        <v>100</v>
      </c>
      <c r="M497" s="527">
        <v>100</v>
      </c>
      <c r="N497" s="437"/>
      <c r="O497" s="484" t="s">
        <v>2383</v>
      </c>
      <c r="P497" s="482" t="s">
        <v>2370</v>
      </c>
      <c r="Q497" s="453"/>
      <c r="R497" s="481">
        <v>1</v>
      </c>
      <c r="S497" s="476">
        <v>1</v>
      </c>
      <c r="T497" s="458"/>
      <c r="U497" s="444"/>
      <c r="V497" s="570"/>
      <c r="W497" s="606"/>
      <c r="X497" s="667"/>
      <c r="Y497" s="460"/>
      <c r="Z497" s="193"/>
      <c r="AA497" s="193"/>
      <c r="AB497" s="193" t="s">
        <v>2359</v>
      </c>
      <c r="AC497" s="447"/>
      <c r="AD497" s="491" t="s">
        <v>2371</v>
      </c>
      <c r="AE497" s="16"/>
      <c r="AF497" s="16"/>
      <c r="AG497" s="16"/>
      <c r="AH497" s="16"/>
    </row>
    <row r="498" spans="1:34" s="1" customFormat="1" ht="204" customHeight="1" thickBot="1" x14ac:dyDescent="0.25">
      <c r="A498" s="499" t="s">
        <v>1606</v>
      </c>
      <c r="B498" s="430" t="s">
        <v>1663</v>
      </c>
      <c r="C498" s="582" t="s">
        <v>1664</v>
      </c>
      <c r="D498" s="144" t="s">
        <v>1665</v>
      </c>
      <c r="E498" s="582" t="s">
        <v>1666</v>
      </c>
      <c r="F498" s="583" t="s">
        <v>1667</v>
      </c>
      <c r="G498" s="513">
        <v>2016630010057</v>
      </c>
      <c r="H498" s="569" t="s">
        <v>1668</v>
      </c>
      <c r="I498" s="19" t="s">
        <v>2384</v>
      </c>
      <c r="J498" s="575" t="s">
        <v>2375</v>
      </c>
      <c r="K498" s="180" t="s">
        <v>2385</v>
      </c>
      <c r="L498" s="180">
        <v>100</v>
      </c>
      <c r="M498" s="180">
        <v>100</v>
      </c>
      <c r="N498" s="437"/>
      <c r="O498" s="484" t="s">
        <v>2386</v>
      </c>
      <c r="P498" s="482" t="s">
        <v>2370</v>
      </c>
      <c r="Q498" s="453"/>
      <c r="R498" s="481">
        <v>1</v>
      </c>
      <c r="S498" s="476">
        <v>1</v>
      </c>
      <c r="T498" s="458"/>
      <c r="U498" s="444"/>
      <c r="V498" s="570"/>
      <c r="W498" s="606"/>
      <c r="X498" s="667"/>
      <c r="Y498" s="460"/>
      <c r="Z498" s="193"/>
      <c r="AA498" s="193"/>
      <c r="AB498" s="193" t="s">
        <v>2359</v>
      </c>
      <c r="AC498" s="447"/>
      <c r="AD498" s="491" t="s">
        <v>2371</v>
      </c>
      <c r="AE498" s="16"/>
      <c r="AF498" s="16"/>
      <c r="AG498" s="16"/>
      <c r="AH498" s="16"/>
    </row>
    <row r="499" spans="1:34" s="1" customFormat="1" ht="192" customHeight="1" x14ac:dyDescent="0.2">
      <c r="A499" s="499" t="s">
        <v>1606</v>
      </c>
      <c r="B499" s="430" t="s">
        <v>1663</v>
      </c>
      <c r="C499" s="582" t="s">
        <v>1664</v>
      </c>
      <c r="D499" s="144" t="s">
        <v>1665</v>
      </c>
      <c r="E499" s="582" t="s">
        <v>1666</v>
      </c>
      <c r="F499" s="583" t="s">
        <v>1667</v>
      </c>
      <c r="G499" s="513">
        <v>2016630010057</v>
      </c>
      <c r="H499" s="569" t="s">
        <v>1668</v>
      </c>
      <c r="I499" s="207" t="s">
        <v>2387</v>
      </c>
      <c r="J499" s="575" t="s">
        <v>2375</v>
      </c>
      <c r="K499" s="180" t="s">
        <v>2388</v>
      </c>
      <c r="L499" s="180">
        <v>100</v>
      </c>
      <c r="M499" s="180">
        <v>100</v>
      </c>
      <c r="N499" s="437"/>
      <c r="O499" s="481" t="s">
        <v>2389</v>
      </c>
      <c r="P499" s="482" t="s">
        <v>2370</v>
      </c>
      <c r="Q499" s="453"/>
      <c r="R499" s="481">
        <v>1</v>
      </c>
      <c r="S499" s="476">
        <v>1</v>
      </c>
      <c r="T499" s="458"/>
      <c r="U499" s="444"/>
      <c r="V499" s="570"/>
      <c r="W499" s="607"/>
      <c r="X499" s="668"/>
      <c r="Y499" s="460"/>
      <c r="Z499" s="193"/>
      <c r="AA499" s="193"/>
      <c r="AB499" s="193" t="s">
        <v>2359</v>
      </c>
      <c r="AC499" s="447"/>
      <c r="AD499" s="491" t="s">
        <v>2371</v>
      </c>
      <c r="AE499" s="16"/>
      <c r="AF499" s="16"/>
      <c r="AG499" s="16"/>
      <c r="AH499" s="16"/>
    </row>
    <row r="500" spans="1:34" s="1" customFormat="1" ht="203.25" customHeight="1" x14ac:dyDescent="0.2">
      <c r="A500" s="499" t="s">
        <v>1606</v>
      </c>
      <c r="B500" s="430" t="s">
        <v>1663</v>
      </c>
      <c r="C500" s="582" t="s">
        <v>1664</v>
      </c>
      <c r="D500" s="144" t="s">
        <v>1665</v>
      </c>
      <c r="E500" s="582" t="s">
        <v>1666</v>
      </c>
      <c r="F500" s="583" t="s">
        <v>1667</v>
      </c>
      <c r="G500" s="513">
        <v>2016630010058</v>
      </c>
      <c r="H500" s="569" t="s">
        <v>2390</v>
      </c>
      <c r="I500" s="19" t="s">
        <v>2391</v>
      </c>
      <c r="J500" s="575" t="s">
        <v>2392</v>
      </c>
      <c r="K500" s="180" t="s">
        <v>2393</v>
      </c>
      <c r="L500" s="180">
        <v>14000</v>
      </c>
      <c r="M500" s="180">
        <v>11200</v>
      </c>
      <c r="N500" s="437"/>
      <c r="O500" s="481" t="s">
        <v>2394</v>
      </c>
      <c r="P500" s="482" t="s">
        <v>2370</v>
      </c>
      <c r="Q500" s="454"/>
      <c r="R500" s="481">
        <v>2</v>
      </c>
      <c r="S500" s="476">
        <v>2</v>
      </c>
      <c r="T500" s="451"/>
      <c r="U500" s="188"/>
      <c r="V500" s="586" t="s">
        <v>2395</v>
      </c>
      <c r="W500" s="587" t="s">
        <v>2379</v>
      </c>
      <c r="X500" s="574">
        <v>67245200</v>
      </c>
      <c r="Y500" s="460"/>
      <c r="Z500" s="193"/>
      <c r="AA500" s="193"/>
      <c r="AB500" s="193" t="s">
        <v>2359</v>
      </c>
      <c r="AC500" s="447"/>
      <c r="AD500" s="491"/>
      <c r="AE500" s="16"/>
      <c r="AF500" s="16"/>
      <c r="AG500" s="16"/>
      <c r="AH500" s="16"/>
    </row>
    <row r="501" spans="1:34" s="1" customFormat="1" ht="246" customHeight="1" x14ac:dyDescent="0.2">
      <c r="A501" s="499" t="s">
        <v>1606</v>
      </c>
      <c r="B501" s="430" t="s">
        <v>1663</v>
      </c>
      <c r="C501" s="584" t="s">
        <v>1664</v>
      </c>
      <c r="D501" s="585" t="s">
        <v>1665</v>
      </c>
      <c r="E501" s="582" t="s">
        <v>1713</v>
      </c>
      <c r="F501" s="583" t="s">
        <v>1714</v>
      </c>
      <c r="G501" s="513">
        <v>2016630010059</v>
      </c>
      <c r="H501" s="569" t="s">
        <v>1715</v>
      </c>
      <c r="I501" s="19" t="s">
        <v>2396</v>
      </c>
      <c r="J501" s="19" t="s">
        <v>2397</v>
      </c>
      <c r="K501" s="19" t="s">
        <v>2398</v>
      </c>
      <c r="L501" s="531">
        <v>29</v>
      </c>
      <c r="M501" s="531">
        <v>29</v>
      </c>
      <c r="N501" s="439"/>
      <c r="O501" s="481" t="s">
        <v>2399</v>
      </c>
      <c r="P501" s="482" t="s">
        <v>2370</v>
      </c>
      <c r="Q501" s="454"/>
      <c r="R501" s="481">
        <v>1</v>
      </c>
      <c r="S501" s="476">
        <v>1</v>
      </c>
      <c r="T501" s="451"/>
      <c r="U501" s="188"/>
      <c r="V501" s="586"/>
      <c r="W501" s="605" t="s">
        <v>2379</v>
      </c>
      <c r="X501" s="666">
        <v>108460000</v>
      </c>
      <c r="Y501" s="460"/>
      <c r="Z501" s="193"/>
      <c r="AA501" s="193"/>
      <c r="AB501" s="193" t="s">
        <v>2359</v>
      </c>
      <c r="AC501" s="447"/>
      <c r="AD501" s="491"/>
      <c r="AE501" s="16"/>
      <c r="AF501" s="16"/>
      <c r="AG501" s="16"/>
      <c r="AH501" s="16"/>
    </row>
    <row r="502" spans="1:34" s="1" customFormat="1" ht="240.75" customHeight="1" x14ac:dyDescent="0.2">
      <c r="A502" s="499" t="s">
        <v>1606</v>
      </c>
      <c r="B502" s="430" t="s">
        <v>1663</v>
      </c>
      <c r="C502" s="584" t="s">
        <v>1664</v>
      </c>
      <c r="D502" s="585" t="s">
        <v>1665</v>
      </c>
      <c r="E502" s="582" t="s">
        <v>1713</v>
      </c>
      <c r="F502" s="583" t="s">
        <v>1714</v>
      </c>
      <c r="G502" s="513">
        <v>2016630010059</v>
      </c>
      <c r="H502" s="569" t="s">
        <v>1715</v>
      </c>
      <c r="I502" s="19" t="s">
        <v>2400</v>
      </c>
      <c r="J502" s="19" t="s">
        <v>2401</v>
      </c>
      <c r="K502" s="263" t="s">
        <v>2400</v>
      </c>
      <c r="L502" s="531">
        <v>29</v>
      </c>
      <c r="M502" s="532">
        <v>29</v>
      </c>
      <c r="N502" s="440"/>
      <c r="O502" s="485" t="s">
        <v>2402</v>
      </c>
      <c r="P502" s="482" t="s">
        <v>2370</v>
      </c>
      <c r="Q502" s="453"/>
      <c r="R502" s="481">
        <v>1</v>
      </c>
      <c r="S502" s="488">
        <v>1</v>
      </c>
      <c r="T502" s="459"/>
      <c r="U502" s="446"/>
      <c r="V502" s="586"/>
      <c r="W502" s="606"/>
      <c r="X502" s="667"/>
      <c r="Y502" s="460"/>
      <c r="Z502" s="193"/>
      <c r="AA502" s="193"/>
      <c r="AB502" s="193" t="s">
        <v>2359</v>
      </c>
      <c r="AC502" s="447"/>
      <c r="AD502" s="491"/>
      <c r="AE502" s="16"/>
      <c r="AF502" s="16"/>
      <c r="AG502" s="16"/>
      <c r="AH502" s="16"/>
    </row>
    <row r="503" spans="1:34" s="1" customFormat="1" ht="146.25" x14ac:dyDescent="0.2">
      <c r="A503" s="499" t="s">
        <v>1606</v>
      </c>
      <c r="B503" s="430" t="s">
        <v>1663</v>
      </c>
      <c r="C503" s="582" t="s">
        <v>1664</v>
      </c>
      <c r="D503" s="585" t="s">
        <v>1665</v>
      </c>
      <c r="E503" s="582" t="s">
        <v>1713</v>
      </c>
      <c r="F503" s="583" t="s">
        <v>1714</v>
      </c>
      <c r="G503" s="513">
        <v>2016630010059</v>
      </c>
      <c r="H503" s="569" t="s">
        <v>1715</v>
      </c>
      <c r="I503" s="19" t="s">
        <v>1727</v>
      </c>
      <c r="J503" s="19" t="s">
        <v>2403</v>
      </c>
      <c r="K503" s="263" t="s">
        <v>1727</v>
      </c>
      <c r="L503" s="19">
        <v>100</v>
      </c>
      <c r="M503" s="19">
        <v>100</v>
      </c>
      <c r="N503" s="188"/>
      <c r="O503" s="484" t="s">
        <v>2404</v>
      </c>
      <c r="P503" s="482" t="s">
        <v>2370</v>
      </c>
      <c r="Q503" s="453"/>
      <c r="R503" s="481">
        <v>2</v>
      </c>
      <c r="S503" s="489">
        <v>2</v>
      </c>
      <c r="T503" s="458"/>
      <c r="U503" s="444"/>
      <c r="V503" s="586"/>
      <c r="W503" s="606"/>
      <c r="X503" s="667"/>
      <c r="Y503" s="460"/>
      <c r="Z503" s="193"/>
      <c r="AA503" s="193"/>
      <c r="AB503" s="193" t="s">
        <v>2359</v>
      </c>
      <c r="AC503" s="447"/>
      <c r="AD503" s="491"/>
      <c r="AE503" s="16"/>
      <c r="AF503" s="16"/>
      <c r="AG503" s="16"/>
      <c r="AH503" s="16"/>
    </row>
    <row r="504" spans="1:34" s="1" customFormat="1" ht="172.5" customHeight="1" x14ac:dyDescent="0.2">
      <c r="A504" s="499" t="s">
        <v>1606</v>
      </c>
      <c r="B504" s="430" t="s">
        <v>1663</v>
      </c>
      <c r="C504" s="582" t="s">
        <v>1664</v>
      </c>
      <c r="D504" s="585" t="s">
        <v>1665</v>
      </c>
      <c r="E504" s="582" t="s">
        <v>1713</v>
      </c>
      <c r="F504" s="583" t="s">
        <v>1714</v>
      </c>
      <c r="G504" s="513">
        <v>2016630010059</v>
      </c>
      <c r="H504" s="569" t="s">
        <v>1715</v>
      </c>
      <c r="I504" s="19" t="s">
        <v>1732</v>
      </c>
      <c r="J504" s="19" t="s">
        <v>2405</v>
      </c>
      <c r="K504" s="84" t="s">
        <v>2406</v>
      </c>
      <c r="L504" s="180">
        <v>29</v>
      </c>
      <c r="M504" s="180">
        <v>29</v>
      </c>
      <c r="N504" s="441"/>
      <c r="O504" s="484" t="s">
        <v>2407</v>
      </c>
      <c r="P504" s="482" t="s">
        <v>2370</v>
      </c>
      <c r="Q504" s="453"/>
      <c r="R504" s="481">
        <v>1</v>
      </c>
      <c r="S504" s="476">
        <v>1</v>
      </c>
      <c r="T504" s="458"/>
      <c r="U504" s="444"/>
      <c r="V504" s="586"/>
      <c r="W504" s="606"/>
      <c r="X504" s="667"/>
      <c r="Y504" s="461"/>
      <c r="Z504" s="327"/>
      <c r="AA504" s="327"/>
      <c r="AB504" s="193" t="s">
        <v>2359</v>
      </c>
      <c r="AC504" s="448"/>
      <c r="AD504" s="491"/>
      <c r="AE504" s="16"/>
      <c r="AF504" s="16"/>
      <c r="AG504" s="16"/>
      <c r="AH504" s="16"/>
    </row>
    <row r="505" spans="1:34" s="1" customFormat="1" ht="172.5" customHeight="1" x14ac:dyDescent="0.2">
      <c r="A505" s="499" t="s">
        <v>1606</v>
      </c>
      <c r="B505" s="430" t="s">
        <v>1663</v>
      </c>
      <c r="C505" s="582" t="s">
        <v>1664</v>
      </c>
      <c r="D505" s="585" t="s">
        <v>1665</v>
      </c>
      <c r="E505" s="582" t="s">
        <v>1713</v>
      </c>
      <c r="F505" s="583" t="s">
        <v>1714</v>
      </c>
      <c r="G505" s="513">
        <v>2016630010059</v>
      </c>
      <c r="H505" s="569" t="s">
        <v>1715</v>
      </c>
      <c r="I505" s="19" t="s">
        <v>2408</v>
      </c>
      <c r="J505" s="19" t="s">
        <v>2409</v>
      </c>
      <c r="K505" s="263" t="s">
        <v>2410</v>
      </c>
      <c r="L505" s="19">
        <v>29</v>
      </c>
      <c r="M505" s="19"/>
      <c r="N505" s="413"/>
      <c r="O505" s="434" t="s">
        <v>2411</v>
      </c>
      <c r="P505" s="482" t="s">
        <v>2370</v>
      </c>
      <c r="Q505" s="455"/>
      <c r="R505" s="434">
        <v>1</v>
      </c>
      <c r="S505" s="435">
        <v>1</v>
      </c>
      <c r="T505" s="452"/>
      <c r="U505" s="413"/>
      <c r="V505" s="586"/>
      <c r="W505" s="606"/>
      <c r="X505" s="667"/>
      <c r="Y505" s="462"/>
      <c r="Z505" s="409"/>
      <c r="AA505" s="409"/>
      <c r="AB505" s="193" t="s">
        <v>2359</v>
      </c>
      <c r="AC505" s="409"/>
      <c r="AD505" s="491"/>
      <c r="AE505" s="16"/>
      <c r="AF505" s="16"/>
      <c r="AG505" s="16"/>
      <c r="AH505" s="16"/>
    </row>
    <row r="506" spans="1:34" s="1" customFormat="1" ht="172.5" customHeight="1" x14ac:dyDescent="0.2">
      <c r="A506" s="499" t="s">
        <v>1606</v>
      </c>
      <c r="B506" s="430" t="s">
        <v>1663</v>
      </c>
      <c r="C506" s="582" t="s">
        <v>1664</v>
      </c>
      <c r="D506" s="585" t="s">
        <v>1665</v>
      </c>
      <c r="E506" s="582" t="s">
        <v>1713</v>
      </c>
      <c r="F506" s="583" t="s">
        <v>1714</v>
      </c>
      <c r="G506" s="513">
        <v>2016630010059</v>
      </c>
      <c r="H506" s="569" t="s">
        <v>1715</v>
      </c>
      <c r="I506" s="19" t="s">
        <v>2412</v>
      </c>
      <c r="J506" s="19" t="s">
        <v>2413</v>
      </c>
      <c r="K506" s="263" t="s">
        <v>2414</v>
      </c>
      <c r="L506" s="263">
        <v>10</v>
      </c>
      <c r="M506" s="263">
        <v>10</v>
      </c>
      <c r="N506" s="413"/>
      <c r="O506" s="434" t="s">
        <v>2415</v>
      </c>
      <c r="P506" s="482" t="s">
        <v>2370</v>
      </c>
      <c r="Q506" s="410"/>
      <c r="R506" s="434">
        <v>1</v>
      </c>
      <c r="S506" s="435">
        <v>1</v>
      </c>
      <c r="T506" s="452"/>
      <c r="U506" s="413"/>
      <c r="V506" s="586"/>
      <c r="W506" s="607"/>
      <c r="X506" s="668"/>
      <c r="Y506" s="462"/>
      <c r="Z506" s="409"/>
      <c r="AA506" s="409"/>
      <c r="AB506" s="193" t="s">
        <v>2359</v>
      </c>
      <c r="AC506" s="409"/>
      <c r="AD506" s="491"/>
      <c r="AE506" s="16"/>
      <c r="AF506" s="16"/>
      <c r="AG506" s="16"/>
      <c r="AH506" s="16"/>
    </row>
    <row r="507" spans="1:34" s="1" customFormat="1" ht="287.25" customHeight="1" x14ac:dyDescent="0.2">
      <c r="A507" s="499" t="s">
        <v>1606</v>
      </c>
      <c r="B507" s="430" t="s">
        <v>1663</v>
      </c>
      <c r="C507" s="582" t="s">
        <v>1664</v>
      </c>
      <c r="D507" s="144" t="s">
        <v>1665</v>
      </c>
      <c r="E507" s="582" t="s">
        <v>1713</v>
      </c>
      <c r="F507" s="583" t="s">
        <v>1667</v>
      </c>
      <c r="G507" s="513">
        <v>2016630010060</v>
      </c>
      <c r="H507" s="569" t="s">
        <v>1746</v>
      </c>
      <c r="I507" s="19" t="s">
        <v>2416</v>
      </c>
      <c r="J507" s="19" t="s">
        <v>2417</v>
      </c>
      <c r="K507" s="263" t="s">
        <v>2418</v>
      </c>
      <c r="L507" s="263">
        <v>100</v>
      </c>
      <c r="M507" s="263">
        <v>100</v>
      </c>
      <c r="N507" s="413"/>
      <c r="O507" s="434" t="s">
        <v>2419</v>
      </c>
      <c r="P507" s="482" t="s">
        <v>2370</v>
      </c>
      <c r="Q507" s="410"/>
      <c r="R507" s="434">
        <v>1</v>
      </c>
      <c r="S507" s="435">
        <v>1</v>
      </c>
      <c r="T507" s="452"/>
      <c r="U507" s="413"/>
      <c r="V507" s="588" t="s">
        <v>2420</v>
      </c>
      <c r="W507" s="576" t="s">
        <v>2421</v>
      </c>
      <c r="X507" s="574">
        <v>107230000</v>
      </c>
      <c r="Y507" s="462"/>
      <c r="Z507" s="409"/>
      <c r="AA507" s="409"/>
      <c r="AB507" s="193" t="s">
        <v>2359</v>
      </c>
      <c r="AC507" s="409"/>
      <c r="AD507" s="491"/>
      <c r="AE507" s="16"/>
      <c r="AF507" s="16"/>
      <c r="AG507" s="16"/>
      <c r="AH507" s="16"/>
    </row>
    <row r="508" spans="1:34" s="1" customFormat="1" ht="233.25" customHeight="1" x14ac:dyDescent="0.2">
      <c r="A508" s="499" t="s">
        <v>1606</v>
      </c>
      <c r="B508" s="430" t="s">
        <v>1663</v>
      </c>
      <c r="C508" s="582" t="s">
        <v>1664</v>
      </c>
      <c r="D508" s="144" t="s">
        <v>1665</v>
      </c>
      <c r="E508" s="582" t="s">
        <v>1713</v>
      </c>
      <c r="F508" s="583" t="s">
        <v>1667</v>
      </c>
      <c r="G508" s="513">
        <v>2016630010061</v>
      </c>
      <c r="H508" s="569" t="s">
        <v>1753</v>
      </c>
      <c r="I508" s="19" t="s">
        <v>1755</v>
      </c>
      <c r="J508" s="19" t="s">
        <v>2422</v>
      </c>
      <c r="K508" s="263" t="s">
        <v>2423</v>
      </c>
      <c r="L508" s="263">
        <v>181</v>
      </c>
      <c r="M508" s="263">
        <v>214</v>
      </c>
      <c r="N508" s="413"/>
      <c r="O508" s="434" t="s">
        <v>2424</v>
      </c>
      <c r="P508" s="482" t="s">
        <v>2370</v>
      </c>
      <c r="Q508" s="410"/>
      <c r="R508" s="434">
        <v>1</v>
      </c>
      <c r="S508" s="435">
        <v>1</v>
      </c>
      <c r="T508" s="452"/>
      <c r="U508" s="413"/>
      <c r="V508" s="577" t="s">
        <v>2425</v>
      </c>
      <c r="W508" s="144" t="s">
        <v>2426</v>
      </c>
      <c r="X508" s="574">
        <v>450000000</v>
      </c>
      <c r="Y508" s="462"/>
      <c r="Z508" s="409"/>
      <c r="AA508" s="409"/>
      <c r="AB508" s="193" t="s">
        <v>2359</v>
      </c>
      <c r="AC508" s="409"/>
      <c r="AD508" s="491"/>
      <c r="AE508" s="16"/>
      <c r="AF508" s="16"/>
      <c r="AG508" s="16"/>
      <c r="AH508" s="16"/>
    </row>
    <row r="509" spans="1:34" s="1" customFormat="1" ht="233.25" customHeight="1" x14ac:dyDescent="0.2">
      <c r="A509" s="499" t="s">
        <v>1606</v>
      </c>
      <c r="B509" s="430" t="s">
        <v>1663</v>
      </c>
      <c r="C509" s="582" t="s">
        <v>1664</v>
      </c>
      <c r="D509" s="144" t="s">
        <v>1665</v>
      </c>
      <c r="E509" s="582" t="s">
        <v>1713</v>
      </c>
      <c r="F509" s="583" t="s">
        <v>1667</v>
      </c>
      <c r="G509" s="513">
        <v>2016630010062</v>
      </c>
      <c r="H509" s="569" t="s">
        <v>2427</v>
      </c>
      <c r="I509" s="19" t="s">
        <v>1755</v>
      </c>
      <c r="J509" s="19" t="s">
        <v>2428</v>
      </c>
      <c r="K509" s="263">
        <v>0</v>
      </c>
      <c r="L509" s="263">
        <v>300</v>
      </c>
      <c r="M509" s="263"/>
      <c r="N509" s="413"/>
      <c r="O509" s="434" t="s">
        <v>2429</v>
      </c>
      <c r="P509" s="482" t="s">
        <v>2370</v>
      </c>
      <c r="Q509" s="410"/>
      <c r="R509" s="434">
        <v>1</v>
      </c>
      <c r="S509" s="435">
        <v>1</v>
      </c>
      <c r="T509" s="452"/>
      <c r="U509" s="413"/>
      <c r="V509" s="578" t="s">
        <v>2430</v>
      </c>
      <c r="W509" s="144" t="s">
        <v>385</v>
      </c>
      <c r="X509" s="574">
        <v>200000000</v>
      </c>
      <c r="Y509" s="462"/>
      <c r="Z509" s="409"/>
      <c r="AA509" s="409"/>
      <c r="AB509" s="193"/>
      <c r="AC509" s="409"/>
      <c r="AD509" s="491"/>
      <c r="AE509" s="16"/>
      <c r="AF509" s="16"/>
      <c r="AG509" s="16"/>
      <c r="AH509" s="16"/>
    </row>
    <row r="510" spans="1:34" s="1" customFormat="1" ht="131.25" customHeight="1" x14ac:dyDescent="0.2">
      <c r="A510" s="499" t="s">
        <v>1606</v>
      </c>
      <c r="B510" s="430" t="s">
        <v>1663</v>
      </c>
      <c r="C510" s="582" t="s">
        <v>1664</v>
      </c>
      <c r="D510" s="144" t="s">
        <v>1665</v>
      </c>
      <c r="E510" s="582" t="s">
        <v>1760</v>
      </c>
      <c r="F510" s="583" t="s">
        <v>1761</v>
      </c>
      <c r="G510" s="513">
        <v>2016630010063</v>
      </c>
      <c r="H510" s="569" t="s">
        <v>1762</v>
      </c>
      <c r="I510" s="19" t="s">
        <v>1764</v>
      </c>
      <c r="J510" s="19" t="s">
        <v>2431</v>
      </c>
      <c r="K510" s="263" t="s">
        <v>2432</v>
      </c>
      <c r="L510" s="263">
        <v>8</v>
      </c>
      <c r="M510" s="263">
        <v>8.9</v>
      </c>
      <c r="N510" s="413"/>
      <c r="O510" s="434" t="s">
        <v>2429</v>
      </c>
      <c r="P510" s="482" t="s">
        <v>2370</v>
      </c>
      <c r="Q510" s="410"/>
      <c r="R510" s="434">
        <v>1</v>
      </c>
      <c r="S510" s="435">
        <v>1</v>
      </c>
      <c r="T510" s="452"/>
      <c r="U510" s="413"/>
      <c r="V510" s="578" t="s">
        <v>2433</v>
      </c>
      <c r="W510" s="144" t="s">
        <v>2434</v>
      </c>
      <c r="X510" s="574">
        <v>137684547</v>
      </c>
      <c r="Y510" s="462"/>
      <c r="Z510" s="409"/>
      <c r="AA510" s="409"/>
      <c r="AB510" s="193" t="s">
        <v>2359</v>
      </c>
      <c r="AC510" s="409"/>
      <c r="AD510" s="491"/>
      <c r="AE510" s="16"/>
      <c r="AF510" s="16"/>
      <c r="AG510" s="16"/>
      <c r="AH510" s="16"/>
    </row>
    <row r="511" spans="1:34" s="1" customFormat="1" ht="109.5" customHeight="1" x14ac:dyDescent="0.2">
      <c r="A511" s="499" t="s">
        <v>1606</v>
      </c>
      <c r="B511" s="430" t="s">
        <v>1663</v>
      </c>
      <c r="C511" s="582" t="s">
        <v>1664</v>
      </c>
      <c r="D511" s="144" t="s">
        <v>1665</v>
      </c>
      <c r="E511" s="582" t="s">
        <v>1760</v>
      </c>
      <c r="F511" s="583" t="s">
        <v>1761</v>
      </c>
      <c r="G511" s="513">
        <v>2016630010063</v>
      </c>
      <c r="H511" s="569" t="s">
        <v>1770</v>
      </c>
      <c r="I511" s="19" t="s">
        <v>1772</v>
      </c>
      <c r="J511" s="19" t="s">
        <v>2435</v>
      </c>
      <c r="K511" s="263" t="s">
        <v>2436</v>
      </c>
      <c r="L511" s="263">
        <v>29</v>
      </c>
      <c r="M511" s="263">
        <v>29</v>
      </c>
      <c r="N511" s="413"/>
      <c r="O511" s="434" t="s">
        <v>2429</v>
      </c>
      <c r="P511" s="482" t="s">
        <v>2370</v>
      </c>
      <c r="Q511" s="410"/>
      <c r="R511" s="434">
        <v>1</v>
      </c>
      <c r="S511" s="435">
        <v>1</v>
      </c>
      <c r="T511" s="452"/>
      <c r="U511" s="413"/>
      <c r="V511" s="578" t="s">
        <v>2437</v>
      </c>
      <c r="W511" s="144" t="s">
        <v>2434</v>
      </c>
      <c r="X511" s="574">
        <v>55374253</v>
      </c>
      <c r="Y511" s="462"/>
      <c r="Z511" s="409"/>
      <c r="AA511" s="409"/>
      <c r="AB511" s="193" t="s">
        <v>2359</v>
      </c>
      <c r="AC511" s="409"/>
      <c r="AD511" s="491"/>
      <c r="AE511" s="16"/>
      <c r="AF511" s="16"/>
      <c r="AG511" s="16"/>
      <c r="AH511" s="16"/>
    </row>
    <row r="512" spans="1:34" s="1" customFormat="1" ht="128.25" customHeight="1" x14ac:dyDescent="0.2">
      <c r="A512" s="499" t="s">
        <v>1606</v>
      </c>
      <c r="B512" s="430" t="s">
        <v>1663</v>
      </c>
      <c r="C512" s="582" t="s">
        <v>1664</v>
      </c>
      <c r="D512" s="144" t="s">
        <v>1665</v>
      </c>
      <c r="E512" s="582" t="s">
        <v>1778</v>
      </c>
      <c r="F512" s="583" t="s">
        <v>1779</v>
      </c>
      <c r="G512" s="513">
        <v>2016630010065</v>
      </c>
      <c r="H512" s="569" t="s">
        <v>1780</v>
      </c>
      <c r="I512" s="19" t="s">
        <v>2438</v>
      </c>
      <c r="J512" s="19" t="s">
        <v>2439</v>
      </c>
      <c r="K512" s="263" t="s">
        <v>2440</v>
      </c>
      <c r="L512" s="263">
        <v>100</v>
      </c>
      <c r="M512" s="263">
        <v>50</v>
      </c>
      <c r="N512" s="413"/>
      <c r="O512" s="434" t="s">
        <v>2441</v>
      </c>
      <c r="P512" s="482" t="s">
        <v>2370</v>
      </c>
      <c r="Q512" s="410"/>
      <c r="R512" s="434">
        <v>1</v>
      </c>
      <c r="S512" s="435">
        <v>1</v>
      </c>
      <c r="T512" s="452"/>
      <c r="U512" s="413"/>
      <c r="V512" s="598" t="s">
        <v>2442</v>
      </c>
      <c r="W512" s="594" t="s">
        <v>2443</v>
      </c>
      <c r="X512" s="666">
        <v>258715992</v>
      </c>
      <c r="Y512" s="462"/>
      <c r="Z512" s="409"/>
      <c r="AA512" s="409"/>
      <c r="AB512" s="193" t="s">
        <v>2359</v>
      </c>
      <c r="AC512" s="409"/>
      <c r="AD512" s="491"/>
      <c r="AE512" s="16"/>
      <c r="AF512" s="16"/>
      <c r="AG512" s="16"/>
      <c r="AH512" s="16"/>
    </row>
    <row r="513" spans="1:34" s="1" customFormat="1" ht="96" customHeight="1" x14ac:dyDescent="0.2">
      <c r="A513" s="499" t="s">
        <v>1606</v>
      </c>
      <c r="B513" s="430" t="s">
        <v>1663</v>
      </c>
      <c r="C513" s="582" t="s">
        <v>1664</v>
      </c>
      <c r="D513" s="144" t="s">
        <v>1665</v>
      </c>
      <c r="E513" s="582" t="s">
        <v>1778</v>
      </c>
      <c r="F513" s="583" t="s">
        <v>1779</v>
      </c>
      <c r="G513" s="513">
        <v>2016630010065</v>
      </c>
      <c r="H513" s="569" t="s">
        <v>1780</v>
      </c>
      <c r="I513" s="19" t="s">
        <v>1790</v>
      </c>
      <c r="J513" s="19" t="s">
        <v>2444</v>
      </c>
      <c r="K513" s="263" t="s">
        <v>2445</v>
      </c>
      <c r="L513" s="263">
        <v>4</v>
      </c>
      <c r="M513" s="263">
        <v>1</v>
      </c>
      <c r="N513" s="413"/>
      <c r="O513" s="434" t="s">
        <v>2429</v>
      </c>
      <c r="P513" s="482" t="s">
        <v>2370</v>
      </c>
      <c r="Q513" s="410"/>
      <c r="R513" s="434">
        <v>1</v>
      </c>
      <c r="S513" s="435">
        <v>1</v>
      </c>
      <c r="T513" s="452"/>
      <c r="U513" s="413"/>
      <c r="V513" s="599"/>
      <c r="W513" s="595"/>
      <c r="X513" s="667"/>
      <c r="Y513" s="462"/>
      <c r="Z513" s="409"/>
      <c r="AA513" s="409"/>
      <c r="AB513" s="193" t="s">
        <v>2359</v>
      </c>
      <c r="AC513" s="409"/>
      <c r="AD513" s="491"/>
      <c r="AE513" s="16"/>
      <c r="AF513" s="16"/>
      <c r="AG513" s="16"/>
      <c r="AH513" s="16"/>
    </row>
    <row r="514" spans="1:34" s="1" customFormat="1" ht="123.75" customHeight="1" x14ac:dyDescent="0.2">
      <c r="A514" s="499" t="s">
        <v>1606</v>
      </c>
      <c r="B514" s="430" t="s">
        <v>1663</v>
      </c>
      <c r="C514" s="582" t="s">
        <v>1664</v>
      </c>
      <c r="D514" s="144" t="s">
        <v>1665</v>
      </c>
      <c r="E514" s="582" t="s">
        <v>1778</v>
      </c>
      <c r="F514" s="583" t="s">
        <v>1779</v>
      </c>
      <c r="G514" s="513">
        <v>2016630010065</v>
      </c>
      <c r="H514" s="569" t="s">
        <v>1780</v>
      </c>
      <c r="I514" s="19" t="s">
        <v>1805</v>
      </c>
      <c r="J514" s="19" t="s">
        <v>2446</v>
      </c>
      <c r="K514" s="263" t="s">
        <v>2447</v>
      </c>
      <c r="L514" s="263">
        <v>2</v>
      </c>
      <c r="M514" s="263">
        <v>28</v>
      </c>
      <c r="N514" s="413"/>
      <c r="O514" s="434" t="s">
        <v>2429</v>
      </c>
      <c r="P514" s="482" t="s">
        <v>2370</v>
      </c>
      <c r="Q514" s="410"/>
      <c r="R514" s="434">
        <v>1</v>
      </c>
      <c r="S514" s="435">
        <v>1</v>
      </c>
      <c r="T514" s="452"/>
      <c r="U514" s="413"/>
      <c r="V514" s="599"/>
      <c r="W514" s="595"/>
      <c r="X514" s="667"/>
      <c r="Y514" s="462"/>
      <c r="Z514" s="409"/>
      <c r="AA514" s="409"/>
      <c r="AB514" s="193" t="s">
        <v>2359</v>
      </c>
      <c r="AC514" s="409"/>
      <c r="AD514" s="491"/>
      <c r="AE514" s="16"/>
      <c r="AF514" s="16"/>
      <c r="AG514" s="16"/>
      <c r="AH514" s="16"/>
    </row>
    <row r="515" spans="1:34" s="1" customFormat="1" ht="116.25" customHeight="1" x14ac:dyDescent="0.2">
      <c r="A515" s="499" t="s">
        <v>1606</v>
      </c>
      <c r="B515" s="430" t="s">
        <v>1663</v>
      </c>
      <c r="C515" s="582" t="s">
        <v>1664</v>
      </c>
      <c r="D515" s="144" t="s">
        <v>1665</v>
      </c>
      <c r="E515" s="582" t="s">
        <v>1778</v>
      </c>
      <c r="F515" s="583" t="s">
        <v>1779</v>
      </c>
      <c r="G515" s="513">
        <v>2016630010065</v>
      </c>
      <c r="H515" s="569" t="s">
        <v>1780</v>
      </c>
      <c r="I515" s="19" t="s">
        <v>2448</v>
      </c>
      <c r="J515" s="19" t="s">
        <v>2449</v>
      </c>
      <c r="K515" s="263" t="s">
        <v>2450</v>
      </c>
      <c r="L515" s="263">
        <v>2</v>
      </c>
      <c r="M515" s="263">
        <v>4</v>
      </c>
      <c r="N515" s="413"/>
      <c r="O515" s="434" t="s">
        <v>2429</v>
      </c>
      <c r="P515" s="482" t="s">
        <v>2370</v>
      </c>
      <c r="Q515" s="410"/>
      <c r="R515" s="434">
        <v>1</v>
      </c>
      <c r="S515" s="435">
        <v>1</v>
      </c>
      <c r="T515" s="452"/>
      <c r="U515" s="413"/>
      <c r="V515" s="599"/>
      <c r="W515" s="595"/>
      <c r="X515" s="667"/>
      <c r="Y515" s="462"/>
      <c r="Z515" s="409"/>
      <c r="AA515" s="409"/>
      <c r="AB515" s="193" t="s">
        <v>2359</v>
      </c>
      <c r="AC515" s="409"/>
      <c r="AD515" s="491"/>
      <c r="AE515" s="16"/>
      <c r="AF515" s="16"/>
      <c r="AG515" s="16"/>
      <c r="AH515" s="16"/>
    </row>
    <row r="516" spans="1:34" s="1" customFormat="1" ht="114.75" customHeight="1" x14ac:dyDescent="0.2">
      <c r="A516" s="499" t="s">
        <v>1606</v>
      </c>
      <c r="B516" s="430" t="s">
        <v>1663</v>
      </c>
      <c r="C516" s="582" t="s">
        <v>1664</v>
      </c>
      <c r="D516" s="144" t="s">
        <v>1665</v>
      </c>
      <c r="E516" s="582" t="s">
        <v>1778</v>
      </c>
      <c r="F516" s="583" t="s">
        <v>1779</v>
      </c>
      <c r="G516" s="513">
        <v>2016630010065</v>
      </c>
      <c r="H516" s="569" t="s">
        <v>1780</v>
      </c>
      <c r="I516" s="19" t="s">
        <v>1814</v>
      </c>
      <c r="J516" s="19" t="s">
        <v>1813</v>
      </c>
      <c r="K516" s="263" t="s">
        <v>2451</v>
      </c>
      <c r="L516" s="263">
        <v>1</v>
      </c>
      <c r="M516" s="263">
        <v>1</v>
      </c>
      <c r="N516" s="413"/>
      <c r="O516" s="434" t="s">
        <v>2429</v>
      </c>
      <c r="P516" s="482" t="s">
        <v>2370</v>
      </c>
      <c r="Q516" s="410"/>
      <c r="R516" s="434">
        <v>1</v>
      </c>
      <c r="S516" s="435">
        <v>1</v>
      </c>
      <c r="T516" s="452"/>
      <c r="U516" s="413"/>
      <c r="V516" s="599"/>
      <c r="W516" s="595"/>
      <c r="X516" s="667"/>
      <c r="Y516" s="462"/>
      <c r="Z516" s="409"/>
      <c r="AA516" s="409"/>
      <c r="AB516" s="193" t="s">
        <v>2359</v>
      </c>
      <c r="AC516" s="409"/>
      <c r="AD516" s="491"/>
      <c r="AE516" s="16"/>
      <c r="AF516" s="16"/>
      <c r="AG516" s="16"/>
      <c r="AH516" s="16"/>
    </row>
    <row r="517" spans="1:34" s="414" customFormat="1" ht="123" customHeight="1" x14ac:dyDescent="0.2">
      <c r="A517" s="499" t="s">
        <v>1606</v>
      </c>
      <c r="B517" s="430" t="s">
        <v>1663</v>
      </c>
      <c r="C517" s="582" t="s">
        <v>1664</v>
      </c>
      <c r="D517" s="144" t="s">
        <v>1665</v>
      </c>
      <c r="E517" s="582" t="s">
        <v>1778</v>
      </c>
      <c r="F517" s="583" t="s">
        <v>1779</v>
      </c>
      <c r="G517" s="513">
        <v>2016630010065</v>
      </c>
      <c r="H517" s="569" t="s">
        <v>1780</v>
      </c>
      <c r="I517" s="19" t="s">
        <v>2452</v>
      </c>
      <c r="J517" s="19" t="s">
        <v>2453</v>
      </c>
      <c r="K517" s="263" t="s">
        <v>2454</v>
      </c>
      <c r="L517" s="263">
        <v>20</v>
      </c>
      <c r="M517" s="19">
        <v>4</v>
      </c>
      <c r="N517" s="413"/>
      <c r="O517" s="434" t="s">
        <v>2429</v>
      </c>
      <c r="P517" s="482" t="s">
        <v>2370</v>
      </c>
      <c r="Q517" s="410"/>
      <c r="R517" s="434">
        <v>1</v>
      </c>
      <c r="S517" s="435">
        <v>1</v>
      </c>
      <c r="T517" s="452"/>
      <c r="U517" s="413"/>
      <c r="V517" s="600"/>
      <c r="W517" s="596"/>
      <c r="X517" s="668"/>
      <c r="Y517" s="462"/>
      <c r="Z517" s="409"/>
      <c r="AA517" s="409"/>
      <c r="AB517" s="193" t="s">
        <v>2359</v>
      </c>
      <c r="AC517" s="409"/>
      <c r="AD517" s="491"/>
      <c r="AE517" s="16"/>
      <c r="AF517" s="16"/>
      <c r="AG517" s="16"/>
      <c r="AH517" s="16"/>
    </row>
    <row r="518" spans="1:34" s="1" customFormat="1" ht="137.25" customHeight="1" x14ac:dyDescent="0.2">
      <c r="A518" s="499" t="s">
        <v>1606</v>
      </c>
      <c r="B518" s="430" t="s">
        <v>1663</v>
      </c>
      <c r="C518" s="582" t="s">
        <v>1664</v>
      </c>
      <c r="D518" s="144" t="s">
        <v>1665</v>
      </c>
      <c r="E518" s="582" t="s">
        <v>1778</v>
      </c>
      <c r="F518" s="583" t="s">
        <v>1779</v>
      </c>
      <c r="G518" s="513">
        <v>2016630010066</v>
      </c>
      <c r="H518" s="569" t="s">
        <v>1823</v>
      </c>
      <c r="I518" s="19" t="s">
        <v>2455</v>
      </c>
      <c r="J518" s="19" t="s">
        <v>2456</v>
      </c>
      <c r="K518" s="263" t="s">
        <v>2457</v>
      </c>
      <c r="L518" s="263">
        <v>10</v>
      </c>
      <c r="M518" s="19">
        <v>10</v>
      </c>
      <c r="N518" s="413"/>
      <c r="O518" s="434" t="s">
        <v>2429</v>
      </c>
      <c r="P518" s="482" t="s">
        <v>2370</v>
      </c>
      <c r="Q518" s="410"/>
      <c r="R518" s="434">
        <v>1</v>
      </c>
      <c r="S518" s="435">
        <v>1</v>
      </c>
      <c r="T518" s="452"/>
      <c r="U518" s="413"/>
      <c r="V518" s="578" t="s">
        <v>2458</v>
      </c>
      <c r="W518" s="144" t="s">
        <v>2434</v>
      </c>
      <c r="X518" s="574">
        <v>108460000</v>
      </c>
      <c r="Y518" s="462"/>
      <c r="Z518" s="409"/>
      <c r="AA518" s="409"/>
      <c r="AB518" s="193" t="s">
        <v>2359</v>
      </c>
      <c r="AC518" s="409"/>
      <c r="AD518" s="491"/>
      <c r="AE518" s="16"/>
      <c r="AF518" s="16"/>
      <c r="AG518" s="16"/>
      <c r="AH518" s="16"/>
    </row>
    <row r="519" spans="1:34" s="1" customFormat="1" ht="146.25" customHeight="1" x14ac:dyDescent="0.2">
      <c r="A519" s="499" t="s">
        <v>1606</v>
      </c>
      <c r="B519" s="430" t="s">
        <v>1663</v>
      </c>
      <c r="C519" s="582" t="s">
        <v>1664</v>
      </c>
      <c r="D519" s="144" t="s">
        <v>1665</v>
      </c>
      <c r="E519" s="582" t="s">
        <v>1830</v>
      </c>
      <c r="F519" s="583" t="s">
        <v>1831</v>
      </c>
      <c r="G519" s="513">
        <v>2016630010067</v>
      </c>
      <c r="H519" s="569" t="s">
        <v>1832</v>
      </c>
      <c r="I519" s="19" t="s">
        <v>2459</v>
      </c>
      <c r="J519" s="19" t="s">
        <v>1833</v>
      </c>
      <c r="K519" s="263" t="s">
        <v>1833</v>
      </c>
      <c r="L519" s="263">
        <v>100</v>
      </c>
      <c r="M519" s="263">
        <v>100</v>
      </c>
      <c r="N519" s="413"/>
      <c r="O519" s="434"/>
      <c r="P519" s="482" t="s">
        <v>2370</v>
      </c>
      <c r="Q519" s="410"/>
      <c r="R519" s="434">
        <v>1</v>
      </c>
      <c r="S519" s="435">
        <v>1</v>
      </c>
      <c r="T519" s="452"/>
      <c r="U519" s="413"/>
      <c r="V519" s="577" t="s">
        <v>2460</v>
      </c>
      <c r="W519" s="144" t="s">
        <v>2434</v>
      </c>
      <c r="X519" s="574">
        <v>900218000</v>
      </c>
      <c r="Y519" s="462"/>
      <c r="Z519" s="409"/>
      <c r="AA519" s="409"/>
      <c r="AB519" s="193" t="s">
        <v>2359</v>
      </c>
      <c r="AC519" s="409"/>
      <c r="AD519" s="491"/>
      <c r="AE519" s="16"/>
      <c r="AF519" s="16"/>
      <c r="AG519" s="16"/>
      <c r="AH519" s="16"/>
    </row>
    <row r="520" spans="1:34" s="1" customFormat="1" ht="93.75" customHeight="1" x14ac:dyDescent="0.2">
      <c r="A520" s="499" t="s">
        <v>1606</v>
      </c>
      <c r="B520" s="430" t="s">
        <v>1663</v>
      </c>
      <c r="C520" s="582" t="s">
        <v>1664</v>
      </c>
      <c r="D520" s="144" t="s">
        <v>1665</v>
      </c>
      <c r="E520" s="582" t="s">
        <v>1830</v>
      </c>
      <c r="F520" s="583" t="s">
        <v>1831</v>
      </c>
      <c r="G520" s="513">
        <v>2016630010068</v>
      </c>
      <c r="H520" s="569" t="s">
        <v>1839</v>
      </c>
      <c r="I520" s="19" t="s">
        <v>2461</v>
      </c>
      <c r="J520" s="19" t="s">
        <v>1840</v>
      </c>
      <c r="K520" s="263" t="s">
        <v>2462</v>
      </c>
      <c r="L520" s="263">
        <v>100</v>
      </c>
      <c r="M520" s="263">
        <v>100</v>
      </c>
      <c r="N520" s="413"/>
      <c r="O520" s="434" t="s">
        <v>2429</v>
      </c>
      <c r="P520" s="482" t="s">
        <v>2370</v>
      </c>
      <c r="Q520" s="410"/>
      <c r="R520" s="434">
        <v>1</v>
      </c>
      <c r="S520" s="435">
        <v>1</v>
      </c>
      <c r="T520" s="452"/>
      <c r="U520" s="413"/>
      <c r="V520" s="577" t="s">
        <v>2463</v>
      </c>
      <c r="W520" s="144" t="s">
        <v>2464</v>
      </c>
      <c r="X520" s="574">
        <v>3634804936</v>
      </c>
      <c r="Y520" s="462"/>
      <c r="Z520" s="409"/>
      <c r="AA520" s="409"/>
      <c r="AB520" s="193" t="s">
        <v>2359</v>
      </c>
      <c r="AC520" s="409"/>
      <c r="AD520" s="491"/>
      <c r="AE520" s="16"/>
      <c r="AF520" s="16"/>
      <c r="AG520" s="16"/>
      <c r="AH520" s="16"/>
    </row>
    <row r="521" spans="1:34" s="1" customFormat="1" ht="381" customHeight="1" x14ac:dyDescent="0.2">
      <c r="A521" s="499" t="s">
        <v>1606</v>
      </c>
      <c r="B521" s="430" t="s">
        <v>1663</v>
      </c>
      <c r="C521" s="582" t="s">
        <v>1664</v>
      </c>
      <c r="D521" s="144" t="s">
        <v>1665</v>
      </c>
      <c r="E521" s="582" t="s">
        <v>1846</v>
      </c>
      <c r="F521" s="583" t="s">
        <v>2465</v>
      </c>
      <c r="G521" s="513">
        <v>2016630010069</v>
      </c>
      <c r="H521" s="569" t="s">
        <v>1848</v>
      </c>
      <c r="I521" s="19" t="s">
        <v>2466</v>
      </c>
      <c r="J521" s="19" t="s">
        <v>2467</v>
      </c>
      <c r="K521" s="263" t="s">
        <v>2468</v>
      </c>
      <c r="L521" s="263">
        <v>100</v>
      </c>
      <c r="M521" s="263">
        <v>100</v>
      </c>
      <c r="N521" s="413"/>
      <c r="O521" s="434" t="s">
        <v>2429</v>
      </c>
      <c r="P521" s="482" t="s">
        <v>2370</v>
      </c>
      <c r="Q521" s="410"/>
      <c r="R521" s="434">
        <v>1</v>
      </c>
      <c r="S521" s="435">
        <v>1</v>
      </c>
      <c r="T521" s="452"/>
      <c r="U521" s="413"/>
      <c r="V521" s="577" t="s">
        <v>2469</v>
      </c>
      <c r="W521" s="144" t="s">
        <v>2470</v>
      </c>
      <c r="X521" s="574">
        <v>4345825900</v>
      </c>
      <c r="Y521" s="462"/>
      <c r="Z521" s="409"/>
      <c r="AA521" s="409"/>
      <c r="AB521" s="193" t="s">
        <v>2359</v>
      </c>
      <c r="AC521" s="409"/>
      <c r="AD521" s="491"/>
      <c r="AE521" s="16"/>
      <c r="AF521" s="16"/>
      <c r="AG521" s="16"/>
      <c r="AH521" s="16"/>
    </row>
    <row r="522" spans="1:34" s="1" customFormat="1" ht="210" customHeight="1" x14ac:dyDescent="0.2">
      <c r="A522" s="499" t="s">
        <v>1606</v>
      </c>
      <c r="B522" s="430" t="s">
        <v>1663</v>
      </c>
      <c r="C522" s="582" t="s">
        <v>1664</v>
      </c>
      <c r="D522" s="144" t="s">
        <v>1665</v>
      </c>
      <c r="E522" s="582" t="s">
        <v>1856</v>
      </c>
      <c r="F522" s="583" t="s">
        <v>1857</v>
      </c>
      <c r="G522" s="513">
        <v>2016630010070</v>
      </c>
      <c r="H522" s="569" t="s">
        <v>1858</v>
      </c>
      <c r="I522" s="19" t="s">
        <v>2471</v>
      </c>
      <c r="J522" s="19" t="s">
        <v>2472</v>
      </c>
      <c r="K522" s="263" t="s">
        <v>2473</v>
      </c>
      <c r="L522" s="263">
        <v>1</v>
      </c>
      <c r="M522" s="263">
        <v>1</v>
      </c>
      <c r="N522" s="413"/>
      <c r="O522" s="434" t="s">
        <v>2429</v>
      </c>
      <c r="P522" s="482" t="s">
        <v>2370</v>
      </c>
      <c r="Q522" s="410"/>
      <c r="R522" s="434">
        <v>1</v>
      </c>
      <c r="S522" s="435">
        <v>1</v>
      </c>
      <c r="T522" s="452"/>
      <c r="U522" s="413"/>
      <c r="V522" s="577" t="s">
        <v>2474</v>
      </c>
      <c r="W522" s="576" t="s">
        <v>2475</v>
      </c>
      <c r="X522" s="574">
        <v>80144709</v>
      </c>
      <c r="Y522" s="462"/>
      <c r="Z522" s="409"/>
      <c r="AA522" s="409"/>
      <c r="AB522" s="193" t="s">
        <v>2359</v>
      </c>
      <c r="AC522" s="409"/>
      <c r="AD522" s="491"/>
      <c r="AE522" s="16"/>
      <c r="AF522" s="16"/>
      <c r="AG522" s="16"/>
      <c r="AH522" s="16"/>
    </row>
    <row r="523" spans="1:34" s="1" customFormat="1" ht="174" customHeight="1" x14ac:dyDescent="0.2">
      <c r="A523" s="499" t="s">
        <v>1606</v>
      </c>
      <c r="B523" s="430" t="s">
        <v>1663</v>
      </c>
      <c r="C523" s="582" t="s">
        <v>1865</v>
      </c>
      <c r="D523" s="144" t="s">
        <v>1866</v>
      </c>
      <c r="E523" s="582" t="s">
        <v>1867</v>
      </c>
      <c r="F523" s="583" t="s">
        <v>1866</v>
      </c>
      <c r="G523" s="513">
        <v>2016630010052</v>
      </c>
      <c r="H523" s="569" t="s">
        <v>1868</v>
      </c>
      <c r="I523" s="19" t="s">
        <v>2476</v>
      </c>
      <c r="J523" s="19" t="s">
        <v>1869</v>
      </c>
      <c r="K523" s="527" t="s">
        <v>2477</v>
      </c>
      <c r="L523" s="263">
        <v>100</v>
      </c>
      <c r="M523" s="263">
        <v>100</v>
      </c>
      <c r="N523" s="413"/>
      <c r="O523" s="434" t="s">
        <v>2429</v>
      </c>
      <c r="P523" s="482" t="s">
        <v>2370</v>
      </c>
      <c r="Q523" s="456">
        <v>4</v>
      </c>
      <c r="R523" s="434">
        <v>1</v>
      </c>
      <c r="S523" s="435">
        <v>1</v>
      </c>
      <c r="T523" s="452"/>
      <c r="U523" s="413"/>
      <c r="V523" s="577" t="s">
        <v>2478</v>
      </c>
      <c r="W523" s="144" t="s">
        <v>2479</v>
      </c>
      <c r="X523" s="574">
        <v>86768000</v>
      </c>
      <c r="Y523" s="462"/>
      <c r="Z523" s="409"/>
      <c r="AA523" s="409"/>
      <c r="AB523" s="193" t="s">
        <v>2359</v>
      </c>
      <c r="AC523" s="409"/>
      <c r="AD523" s="491"/>
      <c r="AE523" s="16"/>
      <c r="AF523" s="16"/>
      <c r="AG523" s="16"/>
      <c r="AH523" s="16"/>
    </row>
    <row r="524" spans="1:34" s="1" customFormat="1" ht="178.5" customHeight="1" x14ac:dyDescent="0.2">
      <c r="A524" s="499" t="s">
        <v>1606</v>
      </c>
      <c r="B524" s="430" t="s">
        <v>1663</v>
      </c>
      <c r="C524" s="582" t="s">
        <v>1865</v>
      </c>
      <c r="D524" s="144" t="s">
        <v>1866</v>
      </c>
      <c r="E524" s="582" t="s">
        <v>1867</v>
      </c>
      <c r="F524" s="583" t="s">
        <v>1866</v>
      </c>
      <c r="G524" s="513">
        <v>2015630010103</v>
      </c>
      <c r="H524" s="569" t="s">
        <v>1878</v>
      </c>
      <c r="I524" s="19" t="s">
        <v>2480</v>
      </c>
      <c r="J524" s="19" t="s">
        <v>2481</v>
      </c>
      <c r="K524" s="527" t="s">
        <v>2482</v>
      </c>
      <c r="L524" s="263">
        <v>100</v>
      </c>
      <c r="M524" s="263">
        <v>100</v>
      </c>
      <c r="N524" s="413"/>
      <c r="O524" s="434"/>
      <c r="P524" s="482" t="s">
        <v>2370</v>
      </c>
      <c r="Q524" s="456">
        <v>4</v>
      </c>
      <c r="R524" s="434"/>
      <c r="S524" s="435"/>
      <c r="T524" s="452"/>
      <c r="U524" s="413"/>
      <c r="V524" s="577" t="s">
        <v>2483</v>
      </c>
      <c r="W524" s="144" t="s">
        <v>2379</v>
      </c>
      <c r="X524" s="574">
        <v>774171683</v>
      </c>
      <c r="Y524" s="462"/>
      <c r="Z524" s="409"/>
      <c r="AA524" s="409"/>
      <c r="AB524" s="193" t="s">
        <v>2359</v>
      </c>
      <c r="AC524" s="409"/>
      <c r="AD524" s="491"/>
      <c r="AE524" s="16"/>
      <c r="AF524" s="16"/>
      <c r="AG524" s="16"/>
      <c r="AH524" s="16"/>
    </row>
    <row r="525" spans="1:34" s="1" customFormat="1" ht="270" customHeight="1" x14ac:dyDescent="0.2">
      <c r="A525" s="499" t="s">
        <v>1606</v>
      </c>
      <c r="B525" s="430" t="s">
        <v>1663</v>
      </c>
      <c r="C525" s="582" t="s">
        <v>1865</v>
      </c>
      <c r="D525" s="144" t="s">
        <v>1866</v>
      </c>
      <c r="E525" s="582" t="s">
        <v>1867</v>
      </c>
      <c r="F525" s="583" t="s">
        <v>1866</v>
      </c>
      <c r="G525" s="513">
        <v>2015630010177</v>
      </c>
      <c r="H525" s="569" t="s">
        <v>1888</v>
      </c>
      <c r="I525" s="19" t="s">
        <v>2484</v>
      </c>
      <c r="J525" s="19" t="s">
        <v>1889</v>
      </c>
      <c r="K525" s="527" t="s">
        <v>2485</v>
      </c>
      <c r="L525" s="263">
        <v>100</v>
      </c>
      <c r="M525" s="263">
        <v>100</v>
      </c>
      <c r="N525" s="413"/>
      <c r="O525" s="434" t="s">
        <v>2486</v>
      </c>
      <c r="P525" s="482" t="s">
        <v>2370</v>
      </c>
      <c r="Q525" s="456">
        <v>4</v>
      </c>
      <c r="R525" s="434">
        <v>1</v>
      </c>
      <c r="S525" s="435">
        <v>1</v>
      </c>
      <c r="T525" s="452"/>
      <c r="U525" s="413"/>
      <c r="V525" s="577" t="s">
        <v>2487</v>
      </c>
      <c r="W525" s="144" t="s">
        <v>2379</v>
      </c>
      <c r="X525" s="574">
        <v>763727126</v>
      </c>
      <c r="Y525" s="462"/>
      <c r="Z525" s="409"/>
      <c r="AA525" s="409"/>
      <c r="AB525" s="193" t="s">
        <v>2359</v>
      </c>
      <c r="AC525" s="409"/>
      <c r="AD525" s="491"/>
      <c r="AE525" s="16"/>
      <c r="AF525" s="16"/>
      <c r="AG525" s="16"/>
      <c r="AH525" s="16"/>
    </row>
    <row r="526" spans="1:34" s="1" customFormat="1" ht="174.75" customHeight="1" x14ac:dyDescent="0.2">
      <c r="A526" s="499" t="s">
        <v>1606</v>
      </c>
      <c r="B526" s="430" t="s">
        <v>1663</v>
      </c>
      <c r="C526" s="582" t="s">
        <v>1865</v>
      </c>
      <c r="D526" s="144" t="s">
        <v>1894</v>
      </c>
      <c r="E526" s="582" t="s">
        <v>1867</v>
      </c>
      <c r="F526" s="583" t="s">
        <v>1866</v>
      </c>
      <c r="G526" s="513">
        <v>2015630010098</v>
      </c>
      <c r="H526" s="569" t="s">
        <v>1895</v>
      </c>
      <c r="I526" s="19" t="s">
        <v>3452</v>
      </c>
      <c r="J526" s="19" t="s">
        <v>2488</v>
      </c>
      <c r="K526" s="263" t="s">
        <v>2489</v>
      </c>
      <c r="L526" s="263">
        <v>100</v>
      </c>
      <c r="M526" s="263">
        <v>100</v>
      </c>
      <c r="N526" s="413"/>
      <c r="O526" s="434" t="s">
        <v>2490</v>
      </c>
      <c r="P526" s="482" t="s">
        <v>2370</v>
      </c>
      <c r="Q526" s="410"/>
      <c r="R526" s="434">
        <v>29</v>
      </c>
      <c r="S526" s="435">
        <v>29</v>
      </c>
      <c r="T526" s="452"/>
      <c r="U526" s="413"/>
      <c r="V526" s="577" t="s">
        <v>2491</v>
      </c>
      <c r="W526" s="576" t="s">
        <v>2492</v>
      </c>
      <c r="X526" s="574">
        <v>1441000000</v>
      </c>
      <c r="Y526" s="462"/>
      <c r="Z526" s="409"/>
      <c r="AA526" s="409"/>
      <c r="AB526" s="193" t="s">
        <v>2359</v>
      </c>
      <c r="AC526" s="409"/>
      <c r="AD526" s="491"/>
      <c r="AE526" s="16"/>
      <c r="AF526" s="16"/>
      <c r="AG526" s="16"/>
      <c r="AH526" s="16"/>
    </row>
    <row r="527" spans="1:34" s="1" customFormat="1" ht="108.75" customHeight="1" thickBot="1" x14ac:dyDescent="0.25">
      <c r="A527" s="499" t="s">
        <v>1606</v>
      </c>
      <c r="B527" s="430" t="s">
        <v>1663</v>
      </c>
      <c r="C527" s="582" t="s">
        <v>1865</v>
      </c>
      <c r="D527" s="144" t="s">
        <v>1894</v>
      </c>
      <c r="E527" s="582" t="s">
        <v>1901</v>
      </c>
      <c r="F527" s="583" t="s">
        <v>1902</v>
      </c>
      <c r="G527" s="513">
        <v>2015630010096</v>
      </c>
      <c r="H527" s="569" t="s">
        <v>1903</v>
      </c>
      <c r="I527" s="19" t="s">
        <v>2493</v>
      </c>
      <c r="J527" s="19" t="s">
        <v>1904</v>
      </c>
      <c r="K527" s="527" t="s">
        <v>2494</v>
      </c>
      <c r="L527" s="527">
        <v>100</v>
      </c>
      <c r="M527" s="527">
        <v>100</v>
      </c>
      <c r="N527" s="442"/>
      <c r="O527" s="434" t="s">
        <v>2495</v>
      </c>
      <c r="P527" s="482" t="s">
        <v>2370</v>
      </c>
      <c r="Q527" s="456" t="s">
        <v>2496</v>
      </c>
      <c r="R527" s="434">
        <v>6</v>
      </c>
      <c r="S527" s="435">
        <v>6</v>
      </c>
      <c r="T527" s="452"/>
      <c r="U527" s="413"/>
      <c r="V527" s="577" t="s">
        <v>2497</v>
      </c>
      <c r="W527" s="569" t="s">
        <v>2498</v>
      </c>
      <c r="X527" s="574">
        <v>87879984134</v>
      </c>
      <c r="Y527" s="462"/>
      <c r="Z527" s="409"/>
      <c r="AA527" s="409"/>
      <c r="AB527" s="193" t="s">
        <v>2359</v>
      </c>
      <c r="AC527" s="409"/>
      <c r="AD527" s="491"/>
      <c r="AE527" s="16"/>
      <c r="AF527" s="16"/>
      <c r="AG527" s="16"/>
      <c r="AH527" s="16"/>
    </row>
    <row r="528" spans="1:34" s="1" customFormat="1" ht="189.75" customHeight="1" x14ac:dyDescent="0.2">
      <c r="A528" s="499" t="s">
        <v>1606</v>
      </c>
      <c r="B528" s="430" t="s">
        <v>1663</v>
      </c>
      <c r="C528" s="582" t="s">
        <v>1910</v>
      </c>
      <c r="D528" s="144" t="s">
        <v>1911</v>
      </c>
      <c r="E528" s="582" t="s">
        <v>1912</v>
      </c>
      <c r="F528" s="583" t="s">
        <v>1667</v>
      </c>
      <c r="G528" s="513">
        <v>2015630010087</v>
      </c>
      <c r="H528" s="569" t="s">
        <v>1913</v>
      </c>
      <c r="I528" s="19" t="s">
        <v>2499</v>
      </c>
      <c r="J528" s="19" t="s">
        <v>2500</v>
      </c>
      <c r="K528" s="263" t="s">
        <v>2501</v>
      </c>
      <c r="L528" s="263">
        <v>1</v>
      </c>
      <c r="M528" s="263">
        <v>1</v>
      </c>
      <c r="N528" s="413"/>
      <c r="O528" s="434" t="s">
        <v>2502</v>
      </c>
      <c r="P528" s="482" t="s">
        <v>2370</v>
      </c>
      <c r="Q528" s="410"/>
      <c r="R528" s="434">
        <v>1</v>
      </c>
      <c r="S528" s="435">
        <v>1</v>
      </c>
      <c r="T528" s="452"/>
      <c r="U528" s="413"/>
      <c r="V528" s="598" t="s">
        <v>2503</v>
      </c>
      <c r="W528" s="594" t="s">
        <v>2475</v>
      </c>
      <c r="X528" s="666">
        <v>57568040</v>
      </c>
      <c r="Y528" s="462"/>
      <c r="Z528" s="409"/>
      <c r="AA528" s="409"/>
      <c r="AB528" s="193" t="s">
        <v>2359</v>
      </c>
      <c r="AC528" s="409"/>
      <c r="AD528" s="491"/>
      <c r="AE528" s="16"/>
      <c r="AF528" s="16"/>
      <c r="AG528" s="16"/>
      <c r="AH528" s="16"/>
    </row>
    <row r="529" spans="1:34" s="1" customFormat="1" ht="165.75" x14ac:dyDescent="0.2">
      <c r="A529" s="499" t="s">
        <v>1606</v>
      </c>
      <c r="B529" s="430" t="s">
        <v>1663</v>
      </c>
      <c r="C529" s="582" t="s">
        <v>1910</v>
      </c>
      <c r="D529" s="144" t="s">
        <v>1911</v>
      </c>
      <c r="E529" s="582" t="s">
        <v>1912</v>
      </c>
      <c r="F529" s="583" t="s">
        <v>1667</v>
      </c>
      <c r="G529" s="513">
        <v>2015630010087</v>
      </c>
      <c r="H529" s="569" t="s">
        <v>1913</v>
      </c>
      <c r="I529" s="19" t="s">
        <v>2504</v>
      </c>
      <c r="J529" s="19" t="s">
        <v>2505</v>
      </c>
      <c r="K529" s="263" t="s">
        <v>2506</v>
      </c>
      <c r="L529" s="263">
        <v>50</v>
      </c>
      <c r="M529" s="263">
        <v>80</v>
      </c>
      <c r="N529" s="413"/>
      <c r="O529" s="434" t="s">
        <v>2507</v>
      </c>
      <c r="P529" s="482" t="s">
        <v>2370</v>
      </c>
      <c r="Q529" s="410"/>
      <c r="R529" s="434">
        <v>1</v>
      </c>
      <c r="S529" s="435">
        <v>1</v>
      </c>
      <c r="T529" s="452"/>
      <c r="U529" s="413"/>
      <c r="V529" s="601"/>
      <c r="W529" s="595"/>
      <c r="X529" s="667"/>
      <c r="Y529" s="462"/>
      <c r="Z529" s="409"/>
      <c r="AA529" s="409"/>
      <c r="AB529" s="193" t="s">
        <v>2359</v>
      </c>
      <c r="AC529" s="409"/>
      <c r="AD529" s="491"/>
      <c r="AE529" s="16"/>
      <c r="AF529" s="16"/>
      <c r="AG529" s="16"/>
      <c r="AH529" s="16"/>
    </row>
    <row r="530" spans="1:34" s="1" customFormat="1" ht="198.75" customHeight="1" x14ac:dyDescent="0.2">
      <c r="A530" s="499" t="s">
        <v>1606</v>
      </c>
      <c r="B530" s="430" t="s">
        <v>1663</v>
      </c>
      <c r="C530" s="582" t="s">
        <v>1910</v>
      </c>
      <c r="D530" s="144" t="s">
        <v>1911</v>
      </c>
      <c r="E530" s="582" t="s">
        <v>1912</v>
      </c>
      <c r="F530" s="583" t="s">
        <v>1667</v>
      </c>
      <c r="G530" s="513">
        <v>2015630010087</v>
      </c>
      <c r="H530" s="569" t="s">
        <v>1913</v>
      </c>
      <c r="I530" s="19" t="s">
        <v>2508</v>
      </c>
      <c r="J530" s="19" t="s">
        <v>2509</v>
      </c>
      <c r="K530" s="263" t="s">
        <v>2510</v>
      </c>
      <c r="L530" s="263">
        <v>20</v>
      </c>
      <c r="M530" s="263">
        <v>16</v>
      </c>
      <c r="N530" s="413"/>
      <c r="O530" s="434" t="s">
        <v>2511</v>
      </c>
      <c r="P530" s="482" t="s">
        <v>2370</v>
      </c>
      <c r="Q530" s="410"/>
      <c r="R530" s="434">
        <v>1</v>
      </c>
      <c r="S530" s="435">
        <v>1</v>
      </c>
      <c r="T530" s="452"/>
      <c r="U530" s="413"/>
      <c r="V530" s="601"/>
      <c r="W530" s="595"/>
      <c r="X530" s="667"/>
      <c r="Y530" s="462"/>
      <c r="Z530" s="409"/>
      <c r="AA530" s="409"/>
      <c r="AB530" s="193" t="s">
        <v>2359</v>
      </c>
      <c r="AC530" s="409"/>
      <c r="AD530" s="491"/>
      <c r="AE530" s="16"/>
      <c r="AF530" s="16"/>
      <c r="AG530" s="16"/>
      <c r="AH530" s="16"/>
    </row>
    <row r="531" spans="1:34" s="1" customFormat="1" ht="184.5" customHeight="1" x14ac:dyDescent="0.2">
      <c r="A531" s="499" t="s">
        <v>1606</v>
      </c>
      <c r="B531" s="430" t="s">
        <v>1663</v>
      </c>
      <c r="C531" s="582" t="s">
        <v>1910</v>
      </c>
      <c r="D531" s="144" t="s">
        <v>1911</v>
      </c>
      <c r="E531" s="582" t="s">
        <v>1912</v>
      </c>
      <c r="F531" s="583" t="s">
        <v>1667</v>
      </c>
      <c r="G531" s="513">
        <v>2015630010087</v>
      </c>
      <c r="H531" s="569" t="s">
        <v>1913</v>
      </c>
      <c r="I531" s="19" t="s">
        <v>2512</v>
      </c>
      <c r="J531" s="19">
        <v>50</v>
      </c>
      <c r="K531" s="263" t="s">
        <v>2513</v>
      </c>
      <c r="L531" s="263">
        <v>20</v>
      </c>
      <c r="M531" s="263"/>
      <c r="N531" s="413"/>
      <c r="O531" s="434" t="s">
        <v>2514</v>
      </c>
      <c r="P531" s="482" t="s">
        <v>2370</v>
      </c>
      <c r="Q531" s="410"/>
      <c r="R531" s="434">
        <v>1</v>
      </c>
      <c r="S531" s="435">
        <v>1</v>
      </c>
      <c r="T531" s="452"/>
      <c r="U531" s="413"/>
      <c r="V531" s="602"/>
      <c r="W531" s="596"/>
      <c r="X531" s="668"/>
      <c r="Y531" s="462"/>
      <c r="Z531" s="409"/>
      <c r="AA531" s="409"/>
      <c r="AB531" s="193" t="s">
        <v>2359</v>
      </c>
      <c r="AC531" s="409"/>
      <c r="AD531" s="491"/>
      <c r="AE531" s="16"/>
      <c r="AF531" s="16"/>
      <c r="AG531" s="16"/>
      <c r="AH531" s="16"/>
    </row>
    <row r="532" spans="1:34" s="1" customFormat="1" ht="157.5" x14ac:dyDescent="0.2">
      <c r="A532" s="499" t="s">
        <v>1606</v>
      </c>
      <c r="B532" s="430" t="s">
        <v>1663</v>
      </c>
      <c r="C532" s="430" t="s">
        <v>1910</v>
      </c>
      <c r="D532" s="431" t="s">
        <v>1911</v>
      </c>
      <c r="E532" s="430" t="s">
        <v>1912</v>
      </c>
      <c r="F532" s="433" t="s">
        <v>1934</v>
      </c>
      <c r="G532" s="513">
        <v>2015630010085</v>
      </c>
      <c r="H532" s="563" t="s">
        <v>1936</v>
      </c>
      <c r="I532" s="263" t="s">
        <v>2515</v>
      </c>
      <c r="J532" s="263" t="s">
        <v>2516</v>
      </c>
      <c r="K532" s="263" t="s">
        <v>2517</v>
      </c>
      <c r="L532" s="263">
        <v>300</v>
      </c>
      <c r="M532" s="263">
        <v>900</v>
      </c>
      <c r="N532" s="413"/>
      <c r="O532" s="434" t="s">
        <v>2518</v>
      </c>
      <c r="P532" s="482" t="s">
        <v>2370</v>
      </c>
      <c r="Q532" s="456">
        <v>2</v>
      </c>
      <c r="R532" s="434">
        <v>2</v>
      </c>
      <c r="S532" s="435">
        <v>2</v>
      </c>
      <c r="T532" s="452"/>
      <c r="U532" s="413"/>
      <c r="V532" s="598" t="s">
        <v>2519</v>
      </c>
      <c r="W532" s="604" t="s">
        <v>2475</v>
      </c>
      <c r="X532" s="666">
        <v>304282174</v>
      </c>
      <c r="Y532" s="462"/>
      <c r="Z532" s="409"/>
      <c r="AA532" s="409"/>
      <c r="AB532" s="193" t="s">
        <v>2359</v>
      </c>
      <c r="AC532" s="409"/>
      <c r="AD532" s="492"/>
    </row>
    <row r="533" spans="1:34" s="1" customFormat="1" ht="157.5" x14ac:dyDescent="0.2">
      <c r="A533" s="499" t="s">
        <v>1606</v>
      </c>
      <c r="B533" s="430" t="s">
        <v>1663</v>
      </c>
      <c r="C533" s="430" t="s">
        <v>1910</v>
      </c>
      <c r="D533" s="431" t="s">
        <v>1911</v>
      </c>
      <c r="E533" s="430" t="s">
        <v>1912</v>
      </c>
      <c r="F533" s="433" t="s">
        <v>1934</v>
      </c>
      <c r="G533" s="513">
        <v>2015630010085</v>
      </c>
      <c r="H533" s="563" t="s">
        <v>1936</v>
      </c>
      <c r="I533" s="263" t="s">
        <v>2520</v>
      </c>
      <c r="J533" s="263" t="s">
        <v>2521</v>
      </c>
      <c r="K533" s="263" t="s">
        <v>2522</v>
      </c>
      <c r="L533" s="263">
        <v>50</v>
      </c>
      <c r="M533" s="263">
        <v>14</v>
      </c>
      <c r="N533" s="413"/>
      <c r="O533" s="434" t="s">
        <v>2518</v>
      </c>
      <c r="P533" s="482" t="s">
        <v>2370</v>
      </c>
      <c r="Q533" s="410"/>
      <c r="R533" s="434">
        <v>2</v>
      </c>
      <c r="S533" s="435">
        <v>2</v>
      </c>
      <c r="T533" s="452"/>
      <c r="U533" s="413"/>
      <c r="V533" s="601"/>
      <c r="W533" s="595"/>
      <c r="X533" s="667"/>
      <c r="Y533" s="462"/>
      <c r="Z533" s="409"/>
      <c r="AA533" s="409"/>
      <c r="AB533" s="193" t="s">
        <v>2359</v>
      </c>
      <c r="AC533" s="409"/>
      <c r="AD533" s="492"/>
    </row>
    <row r="534" spans="1:34" s="1" customFormat="1" ht="200.25" customHeight="1" x14ac:dyDescent="0.2">
      <c r="A534" s="499" t="s">
        <v>1606</v>
      </c>
      <c r="B534" s="430" t="s">
        <v>1663</v>
      </c>
      <c r="C534" s="430" t="s">
        <v>1910</v>
      </c>
      <c r="D534" s="431" t="s">
        <v>1911</v>
      </c>
      <c r="E534" s="430" t="s">
        <v>1912</v>
      </c>
      <c r="F534" s="433" t="s">
        <v>1934</v>
      </c>
      <c r="G534" s="513">
        <v>2015630010085</v>
      </c>
      <c r="H534" s="563" t="s">
        <v>1936</v>
      </c>
      <c r="I534" s="263" t="s">
        <v>2523</v>
      </c>
      <c r="J534" s="263" t="s">
        <v>2524</v>
      </c>
      <c r="K534" s="263" t="s">
        <v>2525</v>
      </c>
      <c r="L534" s="298">
        <v>60</v>
      </c>
      <c r="M534" s="263">
        <v>2800</v>
      </c>
      <c r="N534" s="413"/>
      <c r="O534" s="434" t="s">
        <v>2526</v>
      </c>
      <c r="P534" s="482" t="s">
        <v>2370</v>
      </c>
      <c r="Q534" s="410"/>
      <c r="R534" s="434">
        <v>2</v>
      </c>
      <c r="S534" s="435">
        <v>2</v>
      </c>
      <c r="T534" s="452"/>
      <c r="U534" s="413"/>
      <c r="V534" s="602"/>
      <c r="W534" s="596"/>
      <c r="X534" s="668"/>
      <c r="Y534" s="462"/>
      <c r="Z534" s="409"/>
      <c r="AA534" s="409"/>
      <c r="AB534" s="193" t="s">
        <v>2359</v>
      </c>
      <c r="AC534" s="409"/>
      <c r="AD534" s="492"/>
    </row>
    <row r="535" spans="1:34" s="1" customFormat="1" ht="179.25" customHeight="1" x14ac:dyDescent="0.2">
      <c r="A535" s="499" t="s">
        <v>1606</v>
      </c>
      <c r="B535" s="430" t="s">
        <v>1663</v>
      </c>
      <c r="C535" s="430" t="s">
        <v>1910</v>
      </c>
      <c r="D535" s="431" t="s">
        <v>1911</v>
      </c>
      <c r="E535" s="430" t="s">
        <v>1912</v>
      </c>
      <c r="F535" s="433" t="s">
        <v>1953</v>
      </c>
      <c r="G535" s="513">
        <v>2015630010089</v>
      </c>
      <c r="H535" s="563" t="s">
        <v>1954</v>
      </c>
      <c r="I535" s="263" t="s">
        <v>2527</v>
      </c>
      <c r="J535" s="263" t="s">
        <v>2528</v>
      </c>
      <c r="K535" s="263" t="s">
        <v>2529</v>
      </c>
      <c r="L535" s="263">
        <v>15</v>
      </c>
      <c r="M535" s="263">
        <v>15</v>
      </c>
      <c r="N535" s="413"/>
      <c r="O535" s="434" t="s">
        <v>2530</v>
      </c>
      <c r="P535" s="482" t="s">
        <v>2370</v>
      </c>
      <c r="Q535" s="410"/>
      <c r="R535" s="434">
        <v>1</v>
      </c>
      <c r="S535" s="435">
        <v>1</v>
      </c>
      <c r="T535" s="452"/>
      <c r="U535" s="413"/>
      <c r="V535" s="598" t="s">
        <v>2531</v>
      </c>
      <c r="W535" s="594" t="s">
        <v>2532</v>
      </c>
      <c r="X535" s="666">
        <v>25525739</v>
      </c>
      <c r="Y535" s="462"/>
      <c r="Z535" s="409"/>
      <c r="AA535" s="409"/>
      <c r="AB535" s="193" t="s">
        <v>2359</v>
      </c>
      <c r="AC535" s="409"/>
      <c r="AD535" s="492"/>
    </row>
    <row r="536" spans="1:34" s="1" customFormat="1" ht="134.25" customHeight="1" x14ac:dyDescent="0.2">
      <c r="A536" s="499" t="s">
        <v>1606</v>
      </c>
      <c r="B536" s="430" t="s">
        <v>1663</v>
      </c>
      <c r="C536" s="430" t="s">
        <v>1910</v>
      </c>
      <c r="D536" s="431" t="s">
        <v>1911</v>
      </c>
      <c r="E536" s="430" t="s">
        <v>1912</v>
      </c>
      <c r="F536" s="433" t="s">
        <v>1953</v>
      </c>
      <c r="G536" s="513">
        <v>2015630010089</v>
      </c>
      <c r="H536" s="563" t="s">
        <v>1954</v>
      </c>
      <c r="I536" s="263" t="s">
        <v>2533</v>
      </c>
      <c r="J536" s="263" t="s">
        <v>2534</v>
      </c>
      <c r="K536" s="263" t="s">
        <v>2535</v>
      </c>
      <c r="L536" s="263">
        <v>30</v>
      </c>
      <c r="M536" s="263">
        <v>30</v>
      </c>
      <c r="N536" s="413"/>
      <c r="O536" s="434" t="s">
        <v>2536</v>
      </c>
      <c r="P536" s="482" t="s">
        <v>2370</v>
      </c>
      <c r="Q536" s="410"/>
      <c r="R536" s="434">
        <v>1</v>
      </c>
      <c r="S536" s="435">
        <v>1</v>
      </c>
      <c r="T536" s="452"/>
      <c r="U536" s="413"/>
      <c r="V536" s="602"/>
      <c r="W536" s="595"/>
      <c r="X536" s="667"/>
      <c r="Y536" s="462"/>
      <c r="Z536" s="409"/>
      <c r="AA536" s="409"/>
      <c r="AB536" s="193" t="s">
        <v>2359</v>
      </c>
      <c r="AC536" s="409"/>
      <c r="AD536" s="492"/>
    </row>
    <row r="537" spans="1:34" s="1" customFormat="1" ht="141" customHeight="1" x14ac:dyDescent="0.2">
      <c r="A537" s="499" t="s">
        <v>1606</v>
      </c>
      <c r="B537" s="430" t="s">
        <v>1663</v>
      </c>
      <c r="C537" s="430" t="s">
        <v>1974</v>
      </c>
      <c r="D537" s="431" t="s">
        <v>1975</v>
      </c>
      <c r="E537" s="430" t="s">
        <v>1976</v>
      </c>
      <c r="F537" s="433" t="s">
        <v>1977</v>
      </c>
      <c r="G537" s="513">
        <v>2015630010082</v>
      </c>
      <c r="H537" s="563" t="s">
        <v>1978</v>
      </c>
      <c r="I537" s="263" t="s">
        <v>2537</v>
      </c>
      <c r="J537" s="263" t="s">
        <v>1904</v>
      </c>
      <c r="K537" s="263" t="s">
        <v>2538</v>
      </c>
      <c r="L537" s="263">
        <v>100</v>
      </c>
      <c r="M537" s="263">
        <v>50</v>
      </c>
      <c r="N537" s="413"/>
      <c r="O537" s="434" t="s">
        <v>2539</v>
      </c>
      <c r="P537" s="482" t="s">
        <v>2370</v>
      </c>
      <c r="Q537" s="410"/>
      <c r="R537" s="434">
        <v>6</v>
      </c>
      <c r="S537" s="435">
        <v>6</v>
      </c>
      <c r="T537" s="452"/>
      <c r="U537" s="413"/>
      <c r="V537" s="577" t="s">
        <v>2540</v>
      </c>
      <c r="W537" s="144" t="s">
        <v>2379</v>
      </c>
      <c r="X537" s="574">
        <v>1826625529</v>
      </c>
      <c r="Y537" s="462"/>
      <c r="Z537" s="409"/>
      <c r="AA537" s="409"/>
      <c r="AB537" s="193" t="s">
        <v>2359</v>
      </c>
      <c r="AC537" s="409"/>
      <c r="AD537" s="492"/>
    </row>
    <row r="538" spans="1:34" s="1" customFormat="1" ht="252.75" customHeight="1" x14ac:dyDescent="0.2">
      <c r="A538" s="499" t="s">
        <v>1606</v>
      </c>
      <c r="B538" s="430" t="s">
        <v>1663</v>
      </c>
      <c r="C538" s="430" t="s">
        <v>1974</v>
      </c>
      <c r="D538" s="431" t="s">
        <v>1975</v>
      </c>
      <c r="E538" s="430" t="s">
        <v>1976</v>
      </c>
      <c r="F538" s="433" t="s">
        <v>1986</v>
      </c>
      <c r="G538" s="533">
        <v>2015630010081</v>
      </c>
      <c r="H538" s="563" t="s">
        <v>1987</v>
      </c>
      <c r="I538" s="263" t="s">
        <v>2541</v>
      </c>
      <c r="J538" s="263" t="s">
        <v>2542</v>
      </c>
      <c r="K538" s="263" t="s">
        <v>2543</v>
      </c>
      <c r="L538" s="263">
        <v>4</v>
      </c>
      <c r="M538" s="263">
        <v>4</v>
      </c>
      <c r="N538" s="413"/>
      <c r="O538" s="434" t="s">
        <v>2544</v>
      </c>
      <c r="P538" s="482" t="s">
        <v>2370</v>
      </c>
      <c r="Q538" s="410"/>
      <c r="R538" s="434">
        <v>1</v>
      </c>
      <c r="S538" s="435">
        <v>1</v>
      </c>
      <c r="T538" s="452"/>
      <c r="U538" s="413"/>
      <c r="V538" s="603"/>
      <c r="W538" s="594"/>
      <c r="X538" s="666">
        <v>0</v>
      </c>
      <c r="Y538" s="462"/>
      <c r="Z538" s="409"/>
      <c r="AA538" s="409"/>
      <c r="AB538" s="193" t="s">
        <v>2359</v>
      </c>
      <c r="AC538" s="409"/>
      <c r="AD538" s="492"/>
    </row>
    <row r="539" spans="1:34" s="1" customFormat="1" ht="240" customHeight="1" x14ac:dyDescent="0.2">
      <c r="A539" s="499" t="s">
        <v>1606</v>
      </c>
      <c r="B539" s="430" t="s">
        <v>1663</v>
      </c>
      <c r="C539" s="430" t="s">
        <v>1974</v>
      </c>
      <c r="D539" s="431" t="s">
        <v>1975</v>
      </c>
      <c r="E539" s="430" t="s">
        <v>1976</v>
      </c>
      <c r="F539" s="433" t="s">
        <v>1986</v>
      </c>
      <c r="G539" s="533">
        <v>2015630010081</v>
      </c>
      <c r="H539" s="563" t="s">
        <v>1987</v>
      </c>
      <c r="I539" s="263" t="s">
        <v>2545</v>
      </c>
      <c r="J539" s="263" t="s">
        <v>2546</v>
      </c>
      <c r="K539" s="263" t="s">
        <v>2547</v>
      </c>
      <c r="L539" s="263">
        <v>100</v>
      </c>
      <c r="M539" s="89">
        <v>100</v>
      </c>
      <c r="N539" s="413"/>
      <c r="O539" s="434" t="s">
        <v>2548</v>
      </c>
      <c r="P539" s="482" t="s">
        <v>2370</v>
      </c>
      <c r="Q539" s="410"/>
      <c r="R539" s="434">
        <v>2</v>
      </c>
      <c r="S539" s="435">
        <v>2</v>
      </c>
      <c r="T539" s="452"/>
      <c r="U539" s="413"/>
      <c r="V539" s="601"/>
      <c r="W539" s="595"/>
      <c r="X539" s="667"/>
      <c r="Y539" s="462"/>
      <c r="Z539" s="409"/>
      <c r="AA539" s="409"/>
      <c r="AB539" s="193" t="s">
        <v>2359</v>
      </c>
      <c r="AC539" s="409"/>
      <c r="AD539" s="492"/>
    </row>
    <row r="540" spans="1:34" s="1" customFormat="1" ht="195.75" customHeight="1" thickBot="1" x14ac:dyDescent="0.25">
      <c r="A540" s="499" t="s">
        <v>1606</v>
      </c>
      <c r="B540" s="430" t="s">
        <v>1663</v>
      </c>
      <c r="C540" s="430" t="s">
        <v>1974</v>
      </c>
      <c r="D540" s="431" t="s">
        <v>1975</v>
      </c>
      <c r="E540" s="430" t="s">
        <v>1976</v>
      </c>
      <c r="F540" s="433" t="s">
        <v>1986</v>
      </c>
      <c r="G540" s="533">
        <v>2015630010081</v>
      </c>
      <c r="H540" s="563" t="s">
        <v>1987</v>
      </c>
      <c r="I540" s="263" t="s">
        <v>2549</v>
      </c>
      <c r="J540" s="263" t="s">
        <v>2006</v>
      </c>
      <c r="K540" s="263" t="s">
        <v>2550</v>
      </c>
      <c r="L540" s="263">
        <v>100</v>
      </c>
      <c r="M540" s="263">
        <v>100</v>
      </c>
      <c r="N540" s="413"/>
      <c r="O540" s="434" t="s">
        <v>2551</v>
      </c>
      <c r="P540" s="482" t="s">
        <v>2370</v>
      </c>
      <c r="Q540" s="410"/>
      <c r="R540" s="434">
        <v>6</v>
      </c>
      <c r="S540" s="435">
        <v>6</v>
      </c>
      <c r="T540" s="452"/>
      <c r="U540" s="413"/>
      <c r="V540" s="601"/>
      <c r="W540" s="595"/>
      <c r="X540" s="667"/>
      <c r="Y540" s="462"/>
      <c r="Z540" s="409"/>
      <c r="AA540" s="409"/>
      <c r="AB540" s="193" t="s">
        <v>2359</v>
      </c>
      <c r="AC540" s="409"/>
      <c r="AD540" s="492"/>
    </row>
    <row r="541" spans="1:34" s="1" customFormat="1" ht="177.75" customHeight="1" thickBot="1" x14ac:dyDescent="0.25">
      <c r="A541" s="499" t="s">
        <v>1606</v>
      </c>
      <c r="B541" s="430" t="s">
        <v>1663</v>
      </c>
      <c r="C541" s="430" t="s">
        <v>1974</v>
      </c>
      <c r="D541" s="431" t="s">
        <v>1975</v>
      </c>
      <c r="E541" s="430" t="s">
        <v>1976</v>
      </c>
      <c r="F541" s="433" t="s">
        <v>1986</v>
      </c>
      <c r="G541" s="533">
        <v>2015630010081</v>
      </c>
      <c r="H541" s="563" t="s">
        <v>1987</v>
      </c>
      <c r="I541" s="263" t="s">
        <v>2552</v>
      </c>
      <c r="J541" s="263" t="s">
        <v>2553</v>
      </c>
      <c r="K541" s="263" t="s">
        <v>2554</v>
      </c>
      <c r="L541" s="263">
        <v>95</v>
      </c>
      <c r="M541" s="263">
        <v>98</v>
      </c>
      <c r="N541" s="413"/>
      <c r="O541" s="434" t="s">
        <v>2555</v>
      </c>
      <c r="P541" s="482" t="s">
        <v>2370</v>
      </c>
      <c r="Q541" s="410"/>
      <c r="R541" s="434">
        <v>6</v>
      </c>
      <c r="S541" s="435">
        <v>6</v>
      </c>
      <c r="T541" s="452"/>
      <c r="U541" s="413"/>
      <c r="V541" s="601"/>
      <c r="W541" s="595"/>
      <c r="X541" s="667"/>
      <c r="Y541" s="462"/>
      <c r="Z541" s="409"/>
      <c r="AA541" s="409"/>
      <c r="AB541" s="193" t="s">
        <v>2359</v>
      </c>
      <c r="AC541" s="409"/>
      <c r="AD541" s="492"/>
    </row>
    <row r="542" spans="1:34" s="1" customFormat="1" ht="261" customHeight="1" x14ac:dyDescent="0.2">
      <c r="A542" s="499" t="s">
        <v>1606</v>
      </c>
      <c r="B542" s="430" t="s">
        <v>1663</v>
      </c>
      <c r="C542" s="430" t="s">
        <v>1974</v>
      </c>
      <c r="D542" s="431" t="s">
        <v>1975</v>
      </c>
      <c r="E542" s="430" t="s">
        <v>1976</v>
      </c>
      <c r="F542" s="433" t="s">
        <v>1986</v>
      </c>
      <c r="G542" s="533">
        <v>2015630010081</v>
      </c>
      <c r="H542" s="563" t="s">
        <v>1987</v>
      </c>
      <c r="I542" s="263" t="s">
        <v>2556</v>
      </c>
      <c r="J542" s="263" t="s">
        <v>2557</v>
      </c>
      <c r="K542" s="263" t="s">
        <v>2558</v>
      </c>
      <c r="L542" s="263">
        <v>50</v>
      </c>
      <c r="M542" s="263">
        <v>100</v>
      </c>
      <c r="N542" s="413"/>
      <c r="O542" s="434" t="s">
        <v>2559</v>
      </c>
      <c r="P542" s="482" t="s">
        <v>2370</v>
      </c>
      <c r="Q542" s="410"/>
      <c r="R542" s="434">
        <v>1</v>
      </c>
      <c r="S542" s="435">
        <v>6</v>
      </c>
      <c r="T542" s="452"/>
      <c r="U542" s="413"/>
      <c r="V542" s="601"/>
      <c r="W542" s="595"/>
      <c r="X542" s="667"/>
      <c r="Y542" s="462"/>
      <c r="Z542" s="409"/>
      <c r="AA542" s="409"/>
      <c r="AB542" s="193" t="s">
        <v>2359</v>
      </c>
      <c r="AC542" s="409"/>
      <c r="AD542" s="492"/>
    </row>
    <row r="543" spans="1:34" s="1" customFormat="1" ht="243.75" customHeight="1" x14ac:dyDescent="0.2">
      <c r="A543" s="499" t="s">
        <v>1606</v>
      </c>
      <c r="B543" s="430" t="s">
        <v>1663</v>
      </c>
      <c r="C543" s="430" t="s">
        <v>1974</v>
      </c>
      <c r="D543" s="431" t="s">
        <v>1975</v>
      </c>
      <c r="E543" s="430" t="s">
        <v>1976</v>
      </c>
      <c r="F543" s="433" t="s">
        <v>1986</v>
      </c>
      <c r="G543" s="533">
        <v>2015630010081</v>
      </c>
      <c r="H543" s="563" t="s">
        <v>1987</v>
      </c>
      <c r="I543" s="263" t="s">
        <v>2560</v>
      </c>
      <c r="J543" s="263" t="s">
        <v>2561</v>
      </c>
      <c r="K543" s="263" t="s">
        <v>2562</v>
      </c>
      <c r="L543" s="263">
        <v>1</v>
      </c>
      <c r="M543" s="263">
        <v>1</v>
      </c>
      <c r="N543" s="413"/>
      <c r="O543" s="434" t="s">
        <v>2563</v>
      </c>
      <c r="P543" s="482" t="s">
        <v>2370</v>
      </c>
      <c r="Q543" s="410"/>
      <c r="R543" s="434">
        <v>1</v>
      </c>
      <c r="S543" s="435">
        <v>1</v>
      </c>
      <c r="T543" s="452"/>
      <c r="U543" s="413"/>
      <c r="V543" s="601"/>
      <c r="W543" s="595"/>
      <c r="X543" s="667"/>
      <c r="Y543" s="462"/>
      <c r="Z543" s="409"/>
      <c r="AA543" s="409"/>
      <c r="AB543" s="193" t="s">
        <v>2359</v>
      </c>
      <c r="AC543" s="409"/>
      <c r="AD543" s="492"/>
    </row>
    <row r="544" spans="1:34" s="1" customFormat="1" ht="267.75" customHeight="1" x14ac:dyDescent="0.2">
      <c r="A544" s="499" t="s">
        <v>1606</v>
      </c>
      <c r="B544" s="430" t="s">
        <v>1663</v>
      </c>
      <c r="C544" s="430" t="s">
        <v>1974</v>
      </c>
      <c r="D544" s="431" t="s">
        <v>1975</v>
      </c>
      <c r="E544" s="430" t="s">
        <v>1976</v>
      </c>
      <c r="F544" s="433" t="s">
        <v>1986</v>
      </c>
      <c r="G544" s="533">
        <v>2015630010081</v>
      </c>
      <c r="H544" s="563" t="s">
        <v>1987</v>
      </c>
      <c r="I544" s="263" t="s">
        <v>2564</v>
      </c>
      <c r="J544" s="263" t="s">
        <v>2034</v>
      </c>
      <c r="K544" s="263" t="s">
        <v>2565</v>
      </c>
      <c r="L544" s="263">
        <v>100</v>
      </c>
      <c r="M544" s="263">
        <v>100</v>
      </c>
      <c r="N544" s="413"/>
      <c r="O544" s="434" t="s">
        <v>2566</v>
      </c>
      <c r="P544" s="482" t="s">
        <v>2370</v>
      </c>
      <c r="Q544" s="410"/>
      <c r="R544" s="434">
        <v>1</v>
      </c>
      <c r="S544" s="435">
        <v>1</v>
      </c>
      <c r="T544" s="452"/>
      <c r="U544" s="413"/>
      <c r="V544" s="601"/>
      <c r="W544" s="595"/>
      <c r="X544" s="667"/>
      <c r="Y544" s="462"/>
      <c r="Z544" s="409"/>
      <c r="AA544" s="409"/>
      <c r="AB544" s="193" t="s">
        <v>2359</v>
      </c>
      <c r="AC544" s="409"/>
      <c r="AD544" s="492"/>
    </row>
    <row r="545" spans="1:30" s="1" customFormat="1" ht="213" customHeight="1" x14ac:dyDescent="0.2">
      <c r="A545" s="499" t="s">
        <v>1606</v>
      </c>
      <c r="B545" s="430" t="s">
        <v>1663</v>
      </c>
      <c r="C545" s="430" t="s">
        <v>1974</v>
      </c>
      <c r="D545" s="431" t="s">
        <v>1975</v>
      </c>
      <c r="E545" s="430" t="s">
        <v>1976</v>
      </c>
      <c r="F545" s="433" t="s">
        <v>1986</v>
      </c>
      <c r="G545" s="533">
        <v>2015630010081</v>
      </c>
      <c r="H545" s="563" t="s">
        <v>1987</v>
      </c>
      <c r="I545" s="263" t="s">
        <v>2567</v>
      </c>
      <c r="J545" s="263" t="s">
        <v>2039</v>
      </c>
      <c r="K545" s="263" t="s">
        <v>2568</v>
      </c>
      <c r="L545" s="263">
        <v>95</v>
      </c>
      <c r="M545" s="263">
        <v>95</v>
      </c>
      <c r="N545" s="443"/>
      <c r="O545" s="434" t="s">
        <v>2569</v>
      </c>
      <c r="P545" s="482" t="s">
        <v>2370</v>
      </c>
      <c r="Q545" s="410"/>
      <c r="R545" s="434">
        <v>6</v>
      </c>
      <c r="S545" s="435">
        <v>6</v>
      </c>
      <c r="T545" s="452"/>
      <c r="U545" s="413"/>
      <c r="V545" s="601"/>
      <c r="W545" s="595"/>
      <c r="X545" s="667"/>
      <c r="Y545" s="462"/>
      <c r="Z545" s="409"/>
      <c r="AA545" s="409"/>
      <c r="AB545" s="193" t="s">
        <v>2359</v>
      </c>
      <c r="AC545" s="409"/>
      <c r="AD545" s="492"/>
    </row>
    <row r="546" spans="1:30" s="1" customFormat="1" ht="204" customHeight="1" x14ac:dyDescent="0.2">
      <c r="A546" s="499" t="s">
        <v>1606</v>
      </c>
      <c r="B546" s="430" t="s">
        <v>1663</v>
      </c>
      <c r="C546" s="430" t="s">
        <v>1974</v>
      </c>
      <c r="D546" s="431" t="s">
        <v>1975</v>
      </c>
      <c r="E546" s="430" t="s">
        <v>1976</v>
      </c>
      <c r="F546" s="433" t="s">
        <v>1986</v>
      </c>
      <c r="G546" s="533">
        <v>2015630010081</v>
      </c>
      <c r="H546" s="563" t="s">
        <v>1987</v>
      </c>
      <c r="I546" s="263" t="s">
        <v>2570</v>
      </c>
      <c r="J546" s="263" t="s">
        <v>2047</v>
      </c>
      <c r="K546" s="263" t="s">
        <v>2571</v>
      </c>
      <c r="L546" s="263">
        <v>100</v>
      </c>
      <c r="M546" s="263">
        <v>100</v>
      </c>
      <c r="N546" s="413"/>
      <c r="O546" s="434" t="s">
        <v>2572</v>
      </c>
      <c r="P546" s="482" t="s">
        <v>2370</v>
      </c>
      <c r="Q546" s="410"/>
      <c r="R546" s="434">
        <v>100</v>
      </c>
      <c r="S546" s="435">
        <v>100</v>
      </c>
      <c r="T546" s="452"/>
      <c r="U546" s="413"/>
      <c r="V546" s="602"/>
      <c r="W546" s="596"/>
      <c r="X546" s="668"/>
      <c r="Y546" s="462"/>
      <c r="Z546" s="409"/>
      <c r="AA546" s="409"/>
      <c r="AB546" s="193" t="s">
        <v>2359</v>
      </c>
      <c r="AC546" s="409"/>
      <c r="AD546" s="492"/>
    </row>
    <row r="547" spans="1:30" s="1" customFormat="1" ht="51" customHeight="1" thickBot="1" x14ac:dyDescent="0.25">
      <c r="A547" s="500" t="s">
        <v>1606</v>
      </c>
      <c r="B547" s="502" t="s">
        <v>1663</v>
      </c>
      <c r="C547" s="502" t="s">
        <v>1974</v>
      </c>
      <c r="D547" s="477" t="s">
        <v>1975</v>
      </c>
      <c r="E547" s="502" t="s">
        <v>1976</v>
      </c>
      <c r="F547" s="507" t="s">
        <v>2052</v>
      </c>
      <c r="G547" s="534">
        <v>2015630010101</v>
      </c>
      <c r="H547" s="36" t="s">
        <v>2053</v>
      </c>
      <c r="I547" s="535" t="s">
        <v>2573</v>
      </c>
      <c r="J547" s="535" t="s">
        <v>2574</v>
      </c>
      <c r="K547" s="535" t="s">
        <v>2575</v>
      </c>
      <c r="L547" s="535">
        <v>50</v>
      </c>
      <c r="M547" s="536">
        <v>80</v>
      </c>
      <c r="N547" s="413"/>
      <c r="O547" s="486" t="s">
        <v>2576</v>
      </c>
      <c r="P547" s="482" t="s">
        <v>2370</v>
      </c>
      <c r="Q547" s="410"/>
      <c r="R547" s="486">
        <v>1</v>
      </c>
      <c r="S547" s="478">
        <v>1</v>
      </c>
      <c r="T547" s="452"/>
      <c r="U547" s="413"/>
      <c r="V547" s="579" t="s">
        <v>2577</v>
      </c>
      <c r="W547" s="580" t="s">
        <v>2379</v>
      </c>
      <c r="X547" s="581">
        <v>743526894</v>
      </c>
      <c r="Y547" s="462"/>
      <c r="Z547" s="409"/>
      <c r="AA547" s="409"/>
      <c r="AB547" s="193" t="s">
        <v>2359</v>
      </c>
      <c r="AC547" s="409"/>
      <c r="AD547" s="493"/>
    </row>
    <row r="548" spans="1:30" s="1" customFormat="1" ht="51" hidden="1" customHeight="1" x14ac:dyDescent="0.2">
      <c r="A548" s="466"/>
      <c r="B548" s="416"/>
      <c r="C548" s="416"/>
      <c r="D548" s="467"/>
      <c r="E548" s="468"/>
      <c r="F548" s="467"/>
      <c r="G548" s="469"/>
      <c r="H548" s="416"/>
      <c r="I548" s="467"/>
      <c r="J548" s="470"/>
      <c r="K548" s="416"/>
      <c r="L548" s="416"/>
      <c r="M548" s="89"/>
      <c r="N548" s="89"/>
      <c r="O548" s="416"/>
      <c r="P548" s="416"/>
      <c r="Q548" s="410"/>
      <c r="R548" s="416"/>
      <c r="S548" s="416"/>
      <c r="T548" s="89"/>
      <c r="U548" s="89"/>
      <c r="V548" s="416"/>
      <c r="W548" s="416"/>
      <c r="X548" s="415"/>
      <c r="Y548" s="409"/>
      <c r="Z548" s="409"/>
      <c r="AA548" s="409"/>
      <c r="AB548" s="409"/>
      <c r="AC548" s="409"/>
      <c r="AD548" s="471"/>
    </row>
    <row r="549" spans="1:30" s="1" customFormat="1" ht="51" hidden="1" customHeight="1" x14ac:dyDescent="0.2">
      <c r="A549" s="412"/>
      <c r="B549" s="89"/>
      <c r="C549" s="89"/>
      <c r="D549" s="399"/>
      <c r="E549" s="398"/>
      <c r="F549" s="399"/>
      <c r="G549" s="397"/>
      <c r="H549" s="89"/>
      <c r="I549" s="399"/>
      <c r="J549" s="263"/>
      <c r="K549" s="89"/>
      <c r="L549" s="89"/>
      <c r="M549" s="89"/>
      <c r="N549" s="89"/>
      <c r="O549" s="89"/>
      <c r="P549" s="89"/>
      <c r="Q549" s="410"/>
      <c r="R549" s="89"/>
      <c r="S549" s="89"/>
      <c r="T549" s="89"/>
      <c r="U549" s="89"/>
      <c r="V549" s="89"/>
      <c r="W549" s="89"/>
      <c r="X549" s="408"/>
      <c r="Y549" s="409"/>
      <c r="Z549" s="409"/>
      <c r="AA549" s="409"/>
      <c r="AB549" s="409"/>
      <c r="AC549" s="409"/>
      <c r="AD549" s="413"/>
    </row>
    <row r="550" spans="1:30" s="1" customFormat="1" ht="51" hidden="1" customHeight="1" x14ac:dyDescent="0.2">
      <c r="A550" s="412"/>
      <c r="B550" s="89"/>
      <c r="C550" s="89"/>
      <c r="D550" s="399"/>
      <c r="E550" s="398"/>
      <c r="F550" s="399"/>
      <c r="G550" s="397"/>
      <c r="H550" s="89"/>
      <c r="I550" s="399"/>
      <c r="J550" s="263"/>
      <c r="K550" s="89"/>
      <c r="L550" s="89"/>
      <c r="M550" s="89"/>
      <c r="N550" s="89"/>
      <c r="O550" s="89"/>
      <c r="P550" s="89"/>
      <c r="Q550" s="410"/>
      <c r="R550" s="89"/>
      <c r="S550" s="89"/>
      <c r="T550" s="89"/>
      <c r="U550" s="89"/>
      <c r="V550" s="89"/>
      <c r="W550" s="89"/>
      <c r="X550" s="408"/>
      <c r="Y550" s="409"/>
      <c r="Z550" s="409"/>
      <c r="AA550" s="409"/>
      <c r="AB550" s="409"/>
      <c r="AC550" s="409"/>
      <c r="AD550" s="413"/>
    </row>
    <row r="551" spans="1:30" s="1" customFormat="1" ht="51" hidden="1" customHeight="1" x14ac:dyDescent="0.2">
      <c r="A551" s="412"/>
      <c r="B551" s="89"/>
      <c r="C551" s="89"/>
      <c r="D551" s="399"/>
      <c r="E551" s="398"/>
      <c r="F551" s="399"/>
      <c r="G551" s="397"/>
      <c r="H551" s="89"/>
      <c r="I551" s="399"/>
      <c r="J551" s="263"/>
      <c r="K551" s="89"/>
      <c r="L551" s="89"/>
      <c r="M551" s="89"/>
      <c r="N551" s="89"/>
      <c r="O551" s="89"/>
      <c r="P551" s="89"/>
      <c r="Q551" s="410"/>
      <c r="R551" s="89"/>
      <c r="S551" s="89"/>
      <c r="T551" s="89"/>
      <c r="U551" s="89"/>
      <c r="V551" s="89"/>
      <c r="W551" s="89"/>
      <c r="X551" s="408"/>
      <c r="Y551" s="409"/>
      <c r="Z551" s="409"/>
      <c r="AA551" s="409"/>
      <c r="AB551" s="409"/>
      <c r="AC551" s="409"/>
      <c r="AD551" s="413"/>
    </row>
    <row r="552" spans="1:30" s="1" customFormat="1" ht="51" hidden="1" customHeight="1" x14ac:dyDescent="0.2">
      <c r="A552" s="412"/>
      <c r="B552" s="89"/>
      <c r="C552" s="89"/>
      <c r="D552" s="399"/>
      <c r="E552" s="398"/>
      <c r="F552" s="399"/>
      <c r="G552" s="397"/>
      <c r="H552" s="89"/>
      <c r="I552" s="399"/>
      <c r="J552" s="263"/>
      <c r="K552" s="89"/>
      <c r="L552" s="89"/>
      <c r="M552" s="89"/>
      <c r="N552" s="89"/>
      <c r="O552" s="89"/>
      <c r="P552" s="89"/>
      <c r="Q552" s="410"/>
      <c r="R552" s="89"/>
      <c r="S552" s="89"/>
      <c r="T552" s="89"/>
      <c r="U552" s="89"/>
      <c r="V552" s="89"/>
      <c r="W552" s="89"/>
      <c r="X552" s="408"/>
      <c r="Y552" s="409"/>
      <c r="Z552" s="409"/>
      <c r="AA552" s="409"/>
      <c r="AB552" s="409"/>
      <c r="AC552" s="409"/>
      <c r="AD552" s="413"/>
    </row>
    <row r="553" spans="1:30" s="1" customFormat="1" ht="51" hidden="1" customHeight="1" x14ac:dyDescent="0.2">
      <c r="A553" s="412"/>
      <c r="B553" s="89"/>
      <c r="C553" s="89"/>
      <c r="D553" s="399"/>
      <c r="E553" s="398"/>
      <c r="F553" s="399"/>
      <c r="G553" s="397"/>
      <c r="H553" s="89"/>
      <c r="I553" s="399"/>
      <c r="J553" s="263"/>
      <c r="K553" s="89"/>
      <c r="L553" s="89"/>
      <c r="M553" s="89"/>
      <c r="N553" s="89"/>
      <c r="O553" s="89"/>
      <c r="P553" s="89"/>
      <c r="Q553" s="410"/>
      <c r="R553" s="89"/>
      <c r="S553" s="89"/>
      <c r="T553" s="89"/>
      <c r="U553" s="89"/>
      <c r="V553" s="89"/>
      <c r="W553" s="89"/>
      <c r="X553" s="408"/>
      <c r="Y553" s="409"/>
      <c r="Z553" s="409"/>
      <c r="AA553" s="409"/>
      <c r="AB553" s="409"/>
      <c r="AC553" s="409"/>
      <c r="AD553" s="413"/>
    </row>
    <row r="554" spans="1:30" s="1" customFormat="1" ht="51" hidden="1" customHeight="1" x14ac:dyDescent="0.2">
      <c r="A554" s="412"/>
      <c r="B554" s="89"/>
      <c r="C554" s="89"/>
      <c r="D554" s="399"/>
      <c r="E554" s="398"/>
      <c r="F554" s="399"/>
      <c r="G554" s="397"/>
      <c r="H554" s="89"/>
      <c r="I554" s="399"/>
      <c r="J554" s="263"/>
      <c r="K554" s="89"/>
      <c r="L554" s="89"/>
      <c r="M554" s="89"/>
      <c r="N554" s="89"/>
      <c r="O554" s="89"/>
      <c r="P554" s="89"/>
      <c r="Q554" s="410"/>
      <c r="R554" s="89"/>
      <c r="S554" s="89"/>
      <c r="T554" s="89"/>
      <c r="U554" s="89"/>
      <c r="V554" s="89"/>
      <c r="W554" s="89"/>
      <c r="X554" s="408"/>
      <c r="Y554" s="409"/>
      <c r="Z554" s="409"/>
      <c r="AA554" s="409"/>
      <c r="AB554" s="409"/>
      <c r="AC554" s="409"/>
      <c r="AD554" s="413"/>
    </row>
    <row r="555" spans="1:30" s="1" customFormat="1" ht="51" hidden="1" customHeight="1" x14ac:dyDescent="0.2">
      <c r="A555" s="412"/>
      <c r="B555" s="89"/>
      <c r="C555" s="89"/>
      <c r="D555" s="399"/>
      <c r="E555" s="398"/>
      <c r="F555" s="399"/>
      <c r="G555" s="397"/>
      <c r="H555" s="89"/>
      <c r="I555" s="399"/>
      <c r="J555" s="263"/>
      <c r="K555" s="89"/>
      <c r="L555" s="89"/>
      <c r="M555" s="89"/>
      <c r="N555" s="89"/>
      <c r="O555" s="89"/>
      <c r="P555" s="89"/>
      <c r="Q555" s="410"/>
      <c r="R555" s="89"/>
      <c r="S555" s="89"/>
      <c r="T555" s="89"/>
      <c r="U555" s="89"/>
      <c r="V555" s="89"/>
      <c r="W555" s="89"/>
      <c r="X555" s="408"/>
      <c r="Y555" s="409"/>
      <c r="Z555" s="409"/>
      <c r="AA555" s="409"/>
      <c r="AB555" s="409"/>
      <c r="AC555" s="409"/>
      <c r="AD555" s="413"/>
    </row>
    <row r="556" spans="1:30" s="1" customFormat="1" ht="51" hidden="1" customHeight="1" x14ac:dyDescent="0.2">
      <c r="A556" s="412"/>
      <c r="B556" s="89"/>
      <c r="C556" s="89"/>
      <c r="D556" s="399"/>
      <c r="E556" s="398"/>
      <c r="F556" s="399"/>
      <c r="G556" s="397"/>
      <c r="H556" s="89"/>
      <c r="I556" s="399"/>
      <c r="J556" s="263"/>
      <c r="K556" s="89"/>
      <c r="L556" s="89"/>
      <c r="M556" s="89"/>
      <c r="N556" s="89"/>
      <c r="O556" s="89"/>
      <c r="P556" s="89"/>
      <c r="Q556" s="410"/>
      <c r="R556" s="89"/>
      <c r="S556" s="89"/>
      <c r="T556" s="89"/>
      <c r="U556" s="89"/>
      <c r="V556" s="89"/>
      <c r="W556" s="89"/>
      <c r="X556" s="408"/>
      <c r="Y556" s="409"/>
      <c r="Z556" s="409"/>
      <c r="AA556" s="409"/>
      <c r="AB556" s="409"/>
      <c r="AC556" s="409"/>
      <c r="AD556" s="413"/>
    </row>
    <row r="557" spans="1:30" s="1" customFormat="1" ht="51" hidden="1" customHeight="1" x14ac:dyDescent="0.2">
      <c r="A557" s="412"/>
      <c r="B557" s="89"/>
      <c r="C557" s="89"/>
      <c r="D557" s="399"/>
      <c r="E557" s="398"/>
      <c r="F557" s="399"/>
      <c r="G557" s="397"/>
      <c r="H557" s="89"/>
      <c r="I557" s="399"/>
      <c r="J557" s="263"/>
      <c r="K557" s="89"/>
      <c r="L557" s="89"/>
      <c r="M557" s="89"/>
      <c r="N557" s="89"/>
      <c r="O557" s="89"/>
      <c r="P557" s="89"/>
      <c r="Q557" s="410"/>
      <c r="R557" s="89"/>
      <c r="S557" s="89"/>
      <c r="T557" s="89"/>
      <c r="U557" s="89"/>
      <c r="V557" s="89"/>
      <c r="W557" s="89"/>
      <c r="X557" s="408"/>
      <c r="Y557" s="409"/>
      <c r="Z557" s="409"/>
      <c r="AA557" s="409"/>
      <c r="AB557" s="409"/>
      <c r="AC557" s="409"/>
      <c r="AD557" s="413"/>
    </row>
    <row r="558" spans="1:30" s="1" customFormat="1" ht="51" hidden="1" customHeight="1" x14ac:dyDescent="0.2">
      <c r="A558" s="412"/>
      <c r="B558" s="89"/>
      <c r="C558" s="89"/>
      <c r="D558" s="399"/>
      <c r="E558" s="398"/>
      <c r="F558" s="399"/>
      <c r="G558" s="397"/>
      <c r="H558" s="89"/>
      <c r="I558" s="399"/>
      <c r="J558" s="263"/>
      <c r="K558" s="89"/>
      <c r="L558" s="89"/>
      <c r="M558" s="89"/>
      <c r="N558" s="89"/>
      <c r="O558" s="89"/>
      <c r="P558" s="89"/>
      <c r="Q558" s="410"/>
      <c r="R558" s="89"/>
      <c r="S558" s="89"/>
      <c r="T558" s="89"/>
      <c r="U558" s="89"/>
      <c r="V558" s="89"/>
      <c r="W558" s="89"/>
      <c r="X558" s="408"/>
      <c r="Y558" s="409"/>
      <c r="Z558" s="409"/>
      <c r="AA558" s="409"/>
      <c r="AB558" s="409"/>
      <c r="AC558" s="409"/>
      <c r="AD558" s="413"/>
    </row>
    <row r="559" spans="1:30" s="1" customFormat="1" ht="51" hidden="1" customHeight="1" x14ac:dyDescent="0.2">
      <c r="A559" s="412"/>
      <c r="B559" s="89"/>
      <c r="C559" s="89"/>
      <c r="D559" s="399"/>
      <c r="E559" s="398"/>
      <c r="F559" s="399"/>
      <c r="G559" s="397"/>
      <c r="H559" s="89"/>
      <c r="I559" s="399"/>
      <c r="J559" s="263"/>
      <c r="K559" s="89"/>
      <c r="L559" s="89"/>
      <c r="M559" s="89"/>
      <c r="N559" s="89"/>
      <c r="O559" s="89"/>
      <c r="P559" s="89"/>
      <c r="Q559" s="410"/>
      <c r="R559" s="89"/>
      <c r="S559" s="89"/>
      <c r="T559" s="89"/>
      <c r="U559" s="89"/>
      <c r="V559" s="89"/>
      <c r="W559" s="89"/>
      <c r="X559" s="408"/>
      <c r="Y559" s="409"/>
      <c r="Z559" s="409"/>
      <c r="AA559" s="409"/>
      <c r="AB559" s="409"/>
      <c r="AC559" s="409"/>
      <c r="AD559" s="413"/>
    </row>
    <row r="560" spans="1:30" s="1" customFormat="1" ht="51" hidden="1" customHeight="1" x14ac:dyDescent="0.2">
      <c r="A560" s="412"/>
      <c r="B560" s="89"/>
      <c r="C560" s="89"/>
      <c r="D560" s="399"/>
      <c r="E560" s="398"/>
      <c r="F560" s="399"/>
      <c r="G560" s="397"/>
      <c r="H560" s="89"/>
      <c r="I560" s="399"/>
      <c r="J560" s="263"/>
      <c r="K560" s="89"/>
      <c r="L560" s="89"/>
      <c r="M560" s="89"/>
      <c r="N560" s="89"/>
      <c r="O560" s="89"/>
      <c r="P560" s="89"/>
      <c r="Q560" s="410"/>
      <c r="R560" s="89"/>
      <c r="S560" s="89"/>
      <c r="T560" s="89"/>
      <c r="U560" s="89"/>
      <c r="V560" s="89"/>
      <c r="W560" s="89"/>
      <c r="X560" s="408"/>
      <c r="Y560" s="409"/>
      <c r="Z560" s="409"/>
      <c r="AA560" s="409"/>
      <c r="AB560" s="409"/>
      <c r="AC560" s="409"/>
      <c r="AD560" s="413"/>
    </row>
    <row r="561" spans="1:30" s="1" customFormat="1" ht="51" hidden="1" customHeight="1" x14ac:dyDescent="0.2">
      <c r="A561" s="412"/>
      <c r="B561" s="89"/>
      <c r="C561" s="89"/>
      <c r="D561" s="399"/>
      <c r="E561" s="398"/>
      <c r="F561" s="399"/>
      <c r="G561" s="397"/>
      <c r="H561" s="89"/>
      <c r="I561" s="399"/>
      <c r="J561" s="263"/>
      <c r="K561" s="89"/>
      <c r="L561" s="89"/>
      <c r="M561" s="89"/>
      <c r="N561" s="89"/>
      <c r="O561" s="89"/>
      <c r="P561" s="89"/>
      <c r="Q561" s="410"/>
      <c r="R561" s="89"/>
      <c r="S561" s="89"/>
      <c r="T561" s="89"/>
      <c r="U561" s="89"/>
      <c r="V561" s="89"/>
      <c r="W561" s="89"/>
      <c r="X561" s="408"/>
      <c r="Y561" s="409"/>
      <c r="Z561" s="409"/>
      <c r="AA561" s="409"/>
      <c r="AB561" s="409"/>
      <c r="AC561" s="409"/>
      <c r="AD561" s="413"/>
    </row>
    <row r="562" spans="1:30" s="1" customFormat="1" ht="51" hidden="1" customHeight="1" x14ac:dyDescent="0.2">
      <c r="A562" s="412"/>
      <c r="B562" s="89"/>
      <c r="C562" s="89"/>
      <c r="D562" s="399"/>
      <c r="E562" s="398"/>
      <c r="F562" s="399"/>
      <c r="G562" s="397"/>
      <c r="H562" s="89"/>
      <c r="I562" s="399"/>
      <c r="J562" s="263"/>
      <c r="K562" s="89"/>
      <c r="L562" s="89"/>
      <c r="M562" s="89"/>
      <c r="N562" s="89"/>
      <c r="O562" s="89"/>
      <c r="P562" s="89"/>
      <c r="Q562" s="410"/>
      <c r="R562" s="89"/>
      <c r="S562" s="89"/>
      <c r="T562" s="89"/>
      <c r="U562" s="89"/>
      <c r="V562" s="89"/>
      <c r="W562" s="89"/>
      <c r="X562" s="408"/>
      <c r="Y562" s="409"/>
      <c r="Z562" s="409"/>
      <c r="AA562" s="409"/>
      <c r="AB562" s="409"/>
      <c r="AC562" s="409"/>
      <c r="AD562" s="413"/>
    </row>
    <row r="563" spans="1:30" s="1" customFormat="1" ht="51" hidden="1" customHeight="1" x14ac:dyDescent="0.2">
      <c r="A563" s="412"/>
      <c r="B563" s="89"/>
      <c r="C563" s="89"/>
      <c r="D563" s="399"/>
      <c r="E563" s="398"/>
      <c r="F563" s="399"/>
      <c r="G563" s="397"/>
      <c r="H563" s="89"/>
      <c r="I563" s="399"/>
      <c r="J563" s="263"/>
      <c r="K563" s="89"/>
      <c r="L563" s="89"/>
      <c r="M563" s="89"/>
      <c r="N563" s="89"/>
      <c r="O563" s="89"/>
      <c r="P563" s="89"/>
      <c r="Q563" s="410"/>
      <c r="R563" s="89"/>
      <c r="S563" s="89"/>
      <c r="T563" s="89"/>
      <c r="U563" s="89"/>
      <c r="V563" s="89"/>
      <c r="W563" s="89"/>
      <c r="X563" s="408"/>
      <c r="Y563" s="409"/>
      <c r="Z563" s="409"/>
      <c r="AA563" s="409"/>
      <c r="AB563" s="409"/>
      <c r="AC563" s="409"/>
      <c r="AD563" s="413"/>
    </row>
    <row r="564" spans="1:30" s="1" customFormat="1" ht="51" hidden="1" customHeight="1" x14ac:dyDescent="0.2">
      <c r="A564" s="412"/>
      <c r="B564" s="89"/>
      <c r="C564" s="89"/>
      <c r="D564" s="399"/>
      <c r="E564" s="398"/>
      <c r="F564" s="399"/>
      <c r="G564" s="397"/>
      <c r="H564" s="89"/>
      <c r="I564" s="399"/>
      <c r="J564" s="263"/>
      <c r="K564" s="89"/>
      <c r="L564" s="89"/>
      <c r="M564" s="89"/>
      <c r="N564" s="89"/>
      <c r="O564" s="89"/>
      <c r="P564" s="89"/>
      <c r="Q564" s="410"/>
      <c r="R564" s="89"/>
      <c r="S564" s="89"/>
      <c r="T564" s="89"/>
      <c r="U564" s="89"/>
      <c r="V564" s="89"/>
      <c r="W564" s="89"/>
      <c r="X564" s="408"/>
      <c r="Y564" s="409"/>
      <c r="Z564" s="409"/>
      <c r="AA564" s="409"/>
      <c r="AB564" s="409"/>
      <c r="AC564" s="409"/>
      <c r="AD564" s="413"/>
    </row>
    <row r="565" spans="1:30" s="1" customFormat="1" ht="51" hidden="1" customHeight="1" x14ac:dyDescent="0.2">
      <c r="A565" s="412"/>
      <c r="B565" s="89"/>
      <c r="C565" s="89"/>
      <c r="D565" s="399"/>
      <c r="E565" s="398"/>
      <c r="F565" s="399"/>
      <c r="G565" s="397"/>
      <c r="H565" s="89"/>
      <c r="I565" s="399"/>
      <c r="J565" s="263"/>
      <c r="K565" s="89"/>
      <c r="L565" s="89"/>
      <c r="M565" s="89"/>
      <c r="N565" s="89"/>
      <c r="O565" s="89"/>
      <c r="P565" s="89"/>
      <c r="Q565" s="410"/>
      <c r="R565" s="89"/>
      <c r="S565" s="89"/>
      <c r="T565" s="89"/>
      <c r="U565" s="89"/>
      <c r="V565" s="89"/>
      <c r="W565" s="89"/>
      <c r="X565" s="408"/>
      <c r="Y565" s="409"/>
      <c r="Z565" s="409"/>
      <c r="AA565" s="409"/>
      <c r="AB565" s="409"/>
      <c r="AC565" s="409"/>
      <c r="AD565" s="413"/>
    </row>
    <row r="566" spans="1:30" s="1" customFormat="1" ht="51" hidden="1" customHeight="1" x14ac:dyDescent="0.2">
      <c r="A566" s="412"/>
      <c r="B566" s="89"/>
      <c r="C566" s="89"/>
      <c r="D566" s="399"/>
      <c r="E566" s="398"/>
      <c r="F566" s="399"/>
      <c r="G566" s="397"/>
      <c r="H566" s="89"/>
      <c r="I566" s="399"/>
      <c r="J566" s="263"/>
      <c r="K566" s="89"/>
      <c r="L566" s="89"/>
      <c r="M566" s="89"/>
      <c r="N566" s="89"/>
      <c r="O566" s="89"/>
      <c r="P566" s="89"/>
      <c r="Q566" s="410"/>
      <c r="R566" s="89"/>
      <c r="S566" s="89"/>
      <c r="T566" s="89"/>
      <c r="U566" s="89"/>
      <c r="V566" s="89"/>
      <c r="W566" s="89"/>
      <c r="X566" s="408"/>
      <c r="Y566" s="409"/>
      <c r="Z566" s="409"/>
      <c r="AA566" s="409"/>
      <c r="AB566" s="409"/>
      <c r="AC566" s="409"/>
      <c r="AD566" s="413"/>
    </row>
    <row r="567" spans="1:30" s="1" customFormat="1" ht="51" hidden="1" customHeight="1" x14ac:dyDescent="0.2">
      <c r="A567" s="412"/>
      <c r="B567" s="89"/>
      <c r="C567" s="89"/>
      <c r="D567" s="399"/>
      <c r="E567" s="398"/>
      <c r="F567" s="399"/>
      <c r="G567" s="397"/>
      <c r="H567" s="89"/>
      <c r="I567" s="399"/>
      <c r="J567" s="263"/>
      <c r="K567" s="89"/>
      <c r="L567" s="89"/>
      <c r="M567" s="89"/>
      <c r="N567" s="89"/>
      <c r="O567" s="89"/>
      <c r="P567" s="89"/>
      <c r="Q567" s="410"/>
      <c r="R567" s="89"/>
      <c r="S567" s="89"/>
      <c r="T567" s="89"/>
      <c r="U567" s="89"/>
      <c r="V567" s="89"/>
      <c r="W567" s="89"/>
      <c r="X567" s="408"/>
      <c r="Y567" s="409"/>
      <c r="Z567" s="409"/>
      <c r="AA567" s="409"/>
      <c r="AB567" s="409"/>
      <c r="AC567" s="409"/>
      <c r="AD567" s="413"/>
    </row>
    <row r="568" spans="1:30" s="1" customFormat="1" ht="73.5" hidden="1" customHeight="1" x14ac:dyDescent="0.2">
      <c r="A568" s="412"/>
      <c r="B568" s="89"/>
      <c r="C568" s="89"/>
      <c r="D568" s="399"/>
      <c r="E568" s="398"/>
      <c r="F568" s="399"/>
      <c r="G568" s="397"/>
      <c r="H568" s="89"/>
      <c r="I568" s="399"/>
      <c r="J568" s="263"/>
      <c r="K568" s="89"/>
      <c r="L568" s="89"/>
      <c r="M568" s="89"/>
      <c r="N568" s="89"/>
      <c r="O568" s="89"/>
      <c r="P568" s="89"/>
      <c r="Q568" s="410"/>
      <c r="R568" s="89"/>
      <c r="S568" s="89"/>
      <c r="T568" s="89"/>
      <c r="U568" s="89"/>
      <c r="V568" s="89"/>
      <c r="W568" s="89"/>
      <c r="X568" s="408"/>
      <c r="Y568" s="409"/>
      <c r="Z568" s="409"/>
      <c r="AA568" s="409"/>
      <c r="AB568" s="409"/>
      <c r="AC568" s="409"/>
      <c r="AD568" s="413"/>
    </row>
    <row r="569" spans="1:30" s="1" customFormat="1" ht="60" hidden="1" customHeight="1" x14ac:dyDescent="0.2">
      <c r="A569" s="412"/>
      <c r="B569" s="89"/>
      <c r="C569" s="89"/>
      <c r="D569" s="399"/>
      <c r="E569" s="398"/>
      <c r="F569" s="399"/>
      <c r="G569" s="397"/>
      <c r="H569" s="89"/>
      <c r="I569" s="399"/>
      <c r="J569" s="263"/>
      <c r="K569" s="89"/>
      <c r="L569" s="89"/>
      <c r="M569" s="89"/>
      <c r="N569" s="89"/>
      <c r="O569" s="89"/>
      <c r="P569" s="89"/>
      <c r="Q569" s="410"/>
      <c r="R569" s="89"/>
      <c r="S569" s="89"/>
      <c r="T569" s="89"/>
      <c r="U569" s="89"/>
      <c r="V569" s="89"/>
      <c r="W569" s="89"/>
      <c r="X569" s="408"/>
      <c r="Y569" s="409"/>
      <c r="Z569" s="409"/>
      <c r="AA569" s="409"/>
      <c r="AB569" s="409"/>
      <c r="AC569" s="409"/>
      <c r="AD569" s="413"/>
    </row>
    <row r="570" spans="1:30" s="1" customFormat="1" ht="54.75" hidden="1" customHeight="1" x14ac:dyDescent="0.2">
      <c r="A570" s="412"/>
      <c r="B570" s="89"/>
      <c r="C570" s="89"/>
      <c r="D570" s="399"/>
      <c r="E570" s="398"/>
      <c r="F570" s="399"/>
      <c r="G570" s="397"/>
      <c r="H570" s="89"/>
      <c r="I570" s="399"/>
      <c r="J570" s="263"/>
      <c r="K570" s="89"/>
      <c r="L570" s="89"/>
      <c r="M570" s="89"/>
      <c r="N570" s="89"/>
      <c r="O570" s="89"/>
      <c r="P570" s="89"/>
      <c r="Q570" s="410"/>
      <c r="R570" s="89"/>
      <c r="S570" s="89"/>
      <c r="T570" s="89"/>
      <c r="U570" s="89"/>
      <c r="V570" s="89"/>
      <c r="W570" s="89"/>
      <c r="X570" s="408"/>
      <c r="Y570" s="409"/>
      <c r="Z570" s="409"/>
      <c r="AA570" s="409"/>
      <c r="AB570" s="409"/>
      <c r="AC570" s="409"/>
      <c r="AD570" s="413"/>
    </row>
    <row r="571" spans="1:30" s="1" customFormat="1" ht="70.5" hidden="1" customHeight="1" x14ac:dyDescent="0.2">
      <c r="A571" s="412"/>
      <c r="B571" s="89"/>
      <c r="C571" s="89"/>
      <c r="D571" s="399"/>
      <c r="E571" s="398"/>
      <c r="F571" s="399"/>
      <c r="G571" s="397"/>
      <c r="H571" s="89"/>
      <c r="I571" s="399"/>
      <c r="J571" s="263"/>
      <c r="K571" s="89"/>
      <c r="L571" s="89"/>
      <c r="M571" s="89"/>
      <c r="N571" s="89"/>
      <c r="O571" s="89"/>
      <c r="P571" s="89"/>
      <c r="Q571" s="410"/>
      <c r="R571" s="89"/>
      <c r="S571" s="89"/>
      <c r="T571" s="89"/>
      <c r="U571" s="89"/>
      <c r="V571" s="89"/>
      <c r="W571" s="89"/>
      <c r="X571" s="408"/>
      <c r="Y571" s="409"/>
      <c r="Z571" s="409"/>
      <c r="AA571" s="409"/>
      <c r="AB571" s="409"/>
      <c r="AC571" s="409"/>
      <c r="AD571" s="413"/>
    </row>
    <row r="572" spans="1:30" s="1" customFormat="1" ht="90.75" hidden="1" customHeight="1" x14ac:dyDescent="0.2">
      <c r="A572" s="412"/>
      <c r="B572" s="89"/>
      <c r="C572" s="89"/>
      <c r="D572" s="399"/>
      <c r="E572" s="398"/>
      <c r="F572" s="399"/>
      <c r="G572" s="397"/>
      <c r="H572" s="89"/>
      <c r="I572" s="399"/>
      <c r="J572" s="263"/>
      <c r="K572" s="89"/>
      <c r="L572" s="89"/>
      <c r="M572" s="89"/>
      <c r="N572" s="89"/>
      <c r="O572" s="89"/>
      <c r="P572" s="89"/>
      <c r="Q572" s="410"/>
      <c r="R572" s="89"/>
      <c r="S572" s="89"/>
      <c r="T572" s="89"/>
      <c r="U572" s="89"/>
      <c r="V572" s="89"/>
      <c r="W572" s="89"/>
      <c r="X572" s="408"/>
      <c r="Y572" s="409"/>
      <c r="Z572" s="409"/>
      <c r="AA572" s="409"/>
      <c r="AB572" s="409"/>
      <c r="AC572" s="409"/>
      <c r="AD572" s="413"/>
    </row>
    <row r="573" spans="1:30" s="1" customFormat="1" ht="66" hidden="1" customHeight="1" x14ac:dyDescent="0.2">
      <c r="A573" s="412"/>
      <c r="B573" s="89"/>
      <c r="C573" s="89"/>
      <c r="D573" s="399"/>
      <c r="E573" s="398"/>
      <c r="F573" s="399"/>
      <c r="G573" s="397"/>
      <c r="H573" s="89"/>
      <c r="I573" s="399"/>
      <c r="J573" s="263"/>
      <c r="K573" s="89"/>
      <c r="L573" s="89"/>
      <c r="M573" s="89"/>
      <c r="N573" s="89"/>
      <c r="O573" s="89"/>
      <c r="P573" s="89"/>
      <c r="Q573" s="410"/>
      <c r="R573" s="89"/>
      <c r="S573" s="89"/>
      <c r="T573" s="89"/>
      <c r="U573" s="89"/>
      <c r="V573" s="89"/>
      <c r="W573" s="89"/>
      <c r="X573" s="408"/>
      <c r="Y573" s="409"/>
      <c r="Z573" s="409"/>
      <c r="AA573" s="409"/>
      <c r="AB573" s="409"/>
      <c r="AC573" s="409"/>
      <c r="AD573" s="413"/>
    </row>
    <row r="574" spans="1:30" s="1" customFormat="1" ht="69" hidden="1" customHeight="1" x14ac:dyDescent="0.2">
      <c r="A574" s="412"/>
      <c r="B574" s="89"/>
      <c r="C574" s="89"/>
      <c r="D574" s="399"/>
      <c r="E574" s="398"/>
      <c r="F574" s="399"/>
      <c r="G574" s="397"/>
      <c r="H574" s="89"/>
      <c r="I574" s="399"/>
      <c r="J574" s="263"/>
      <c r="K574" s="89"/>
      <c r="L574" s="89"/>
      <c r="M574" s="89"/>
      <c r="N574" s="89"/>
      <c r="O574" s="89"/>
      <c r="P574" s="89"/>
      <c r="Q574" s="410"/>
      <c r="R574" s="89"/>
      <c r="S574" s="89"/>
      <c r="T574" s="89"/>
      <c r="U574" s="89"/>
      <c r="V574" s="89"/>
      <c r="W574" s="89"/>
      <c r="X574" s="408"/>
      <c r="Y574" s="409"/>
      <c r="Z574" s="409"/>
      <c r="AA574" s="409"/>
      <c r="AB574" s="409"/>
      <c r="AC574" s="409"/>
      <c r="AD574" s="413"/>
    </row>
    <row r="575" spans="1:30" s="1" customFormat="1" ht="78.75" hidden="1" customHeight="1" x14ac:dyDescent="0.2">
      <c r="A575" s="412"/>
      <c r="B575" s="89"/>
      <c r="C575" s="89"/>
      <c r="D575" s="399"/>
      <c r="E575" s="398"/>
      <c r="F575" s="399"/>
      <c r="G575" s="397"/>
      <c r="H575" s="89"/>
      <c r="I575" s="399"/>
      <c r="J575" s="263"/>
      <c r="K575" s="89"/>
      <c r="L575" s="89"/>
      <c r="M575" s="89"/>
      <c r="N575" s="89"/>
      <c r="O575" s="89"/>
      <c r="P575" s="89"/>
      <c r="Q575" s="410"/>
      <c r="R575" s="89"/>
      <c r="S575" s="89"/>
      <c r="T575" s="89"/>
      <c r="U575" s="89"/>
      <c r="V575" s="89"/>
      <c r="W575" s="89"/>
      <c r="X575" s="408"/>
      <c r="Y575" s="409"/>
      <c r="Z575" s="409"/>
      <c r="AA575" s="409"/>
      <c r="AB575" s="409"/>
      <c r="AC575" s="409"/>
      <c r="AD575" s="413"/>
    </row>
    <row r="576" spans="1:30" s="1" customFormat="1" ht="63" hidden="1" customHeight="1" x14ac:dyDescent="0.2">
      <c r="A576" s="411"/>
      <c r="B576" s="89"/>
      <c r="C576" s="89"/>
      <c r="D576" s="399"/>
      <c r="E576" s="398"/>
      <c r="F576" s="399"/>
      <c r="G576" s="397"/>
      <c r="H576" s="89"/>
      <c r="I576" s="399"/>
      <c r="J576" s="263"/>
      <c r="K576" s="89"/>
      <c r="L576" s="89"/>
      <c r="M576" s="89"/>
      <c r="N576" s="89"/>
      <c r="O576" s="89"/>
      <c r="P576" s="89"/>
      <c r="Q576" s="410"/>
      <c r="R576" s="89"/>
      <c r="S576" s="89"/>
      <c r="T576" s="89"/>
      <c r="U576" s="89"/>
      <c r="V576" s="89"/>
      <c r="W576" s="89"/>
      <c r="X576" s="408"/>
      <c r="Y576" s="408"/>
      <c r="Z576" s="408"/>
      <c r="AA576" s="408"/>
      <c r="AB576" s="408"/>
      <c r="AC576" s="408"/>
      <c r="AD576" s="89"/>
    </row>
    <row r="577" spans="1:30" s="1" customFormat="1" ht="58.5" hidden="1" customHeight="1" x14ac:dyDescent="0.2"/>
    <row r="578" spans="1:30" s="1" customFormat="1" ht="108.75" hidden="1" customHeight="1" x14ac:dyDescent="0.2">
      <c r="A578" s="396" t="s">
        <v>1606</v>
      </c>
      <c r="B578" s="89" t="s">
        <v>1663</v>
      </c>
      <c r="C578" s="89" t="s">
        <v>1664</v>
      </c>
      <c r="D578" s="399" t="s">
        <v>1665</v>
      </c>
      <c r="E578" s="398" t="s">
        <v>1713</v>
      </c>
      <c r="F578" s="263" t="s">
        <v>1740</v>
      </c>
      <c r="G578" s="397">
        <v>2012630010314</v>
      </c>
      <c r="H578" s="89" t="s">
        <v>1715</v>
      </c>
      <c r="I578" s="263" t="s">
        <v>1741</v>
      </c>
      <c r="J578" s="263" t="s">
        <v>1742</v>
      </c>
      <c r="K578" s="539">
        <v>0</v>
      </c>
      <c r="L578" s="539">
        <v>1</v>
      </c>
      <c r="M578" s="539"/>
      <c r="N578" s="539"/>
      <c r="O578" s="539" t="s">
        <v>2578</v>
      </c>
      <c r="P578" s="94">
        <v>41273</v>
      </c>
      <c r="Q578" s="539" t="s">
        <v>2579</v>
      </c>
      <c r="R578" s="539">
        <v>0</v>
      </c>
      <c r="S578" s="539">
        <v>3</v>
      </c>
      <c r="T578" s="539"/>
      <c r="U578" s="539"/>
      <c r="V578" s="563" t="s">
        <v>2580</v>
      </c>
      <c r="W578" s="539" t="s">
        <v>2581</v>
      </c>
      <c r="X578" s="539">
        <v>5000</v>
      </c>
      <c r="Y578" s="358"/>
      <c r="Z578" s="358"/>
      <c r="AA578" s="358"/>
      <c r="AB578" s="358"/>
      <c r="AC578" s="358"/>
      <c r="AD578" s="12" t="s">
        <v>2582</v>
      </c>
    </row>
    <row r="579" spans="1:30" s="1" customFormat="1" ht="95.25" hidden="1" customHeight="1" x14ac:dyDescent="0.2">
      <c r="A579" s="396" t="s">
        <v>1606</v>
      </c>
      <c r="B579" s="89" t="s">
        <v>1663</v>
      </c>
      <c r="C579" s="89" t="s">
        <v>1664</v>
      </c>
      <c r="D579" s="263" t="s">
        <v>1665</v>
      </c>
      <c r="E579" s="89" t="s">
        <v>1713</v>
      </c>
      <c r="F579" s="263" t="s">
        <v>1667</v>
      </c>
      <c r="G579" s="397">
        <v>2012630010348</v>
      </c>
      <c r="H579" s="89" t="s">
        <v>1746</v>
      </c>
      <c r="I579" s="263" t="s">
        <v>2583</v>
      </c>
      <c r="J579" s="263" t="s">
        <v>2438</v>
      </c>
      <c r="K579" s="19">
        <v>0</v>
      </c>
      <c r="L579" s="19">
        <v>1</v>
      </c>
      <c r="M579" s="19"/>
      <c r="N579" s="19"/>
      <c r="O579" s="267" t="s">
        <v>2584</v>
      </c>
      <c r="P579" s="90">
        <v>41273</v>
      </c>
      <c r="Q579" s="19" t="s">
        <v>2585</v>
      </c>
      <c r="R579" s="19">
        <v>0</v>
      </c>
      <c r="S579" s="19">
        <v>1</v>
      </c>
      <c r="T579" s="19"/>
      <c r="U579" s="19"/>
      <c r="V579" s="563" t="s">
        <v>2586</v>
      </c>
      <c r="W579" s="19" t="s">
        <v>2581</v>
      </c>
      <c r="X579" s="608">
        <v>70000</v>
      </c>
      <c r="Y579" s="537"/>
      <c r="Z579" s="537"/>
      <c r="AA579" s="537"/>
      <c r="AB579" s="537"/>
      <c r="AC579" s="537"/>
      <c r="AD579" s="563" t="s">
        <v>2582</v>
      </c>
    </row>
    <row r="580" spans="1:30" s="1" customFormat="1" ht="88.5" hidden="1" customHeight="1" x14ac:dyDescent="0.2">
      <c r="A580" s="396" t="s">
        <v>1606</v>
      </c>
      <c r="B580" s="89" t="s">
        <v>1663</v>
      </c>
      <c r="C580" s="89" t="s">
        <v>1664</v>
      </c>
      <c r="D580" s="263" t="s">
        <v>1665</v>
      </c>
      <c r="E580" s="89" t="s">
        <v>1713</v>
      </c>
      <c r="F580" s="263" t="s">
        <v>1667</v>
      </c>
      <c r="G580" s="397">
        <v>2012630010350</v>
      </c>
      <c r="H580" s="400" t="s">
        <v>1753</v>
      </c>
      <c r="I580" s="263" t="s">
        <v>1754</v>
      </c>
      <c r="J580" s="263" t="s">
        <v>1755</v>
      </c>
      <c r="K580" s="19">
        <v>0</v>
      </c>
      <c r="L580" s="19">
        <v>1</v>
      </c>
      <c r="M580" s="19"/>
      <c r="N580" s="19"/>
      <c r="O580" s="267" t="s">
        <v>2587</v>
      </c>
      <c r="P580" s="90">
        <v>41273</v>
      </c>
      <c r="Q580" s="19" t="s">
        <v>2588</v>
      </c>
      <c r="R580" s="19">
        <v>0</v>
      </c>
      <c r="S580" s="19">
        <v>500</v>
      </c>
      <c r="T580" s="19"/>
      <c r="U580" s="19"/>
      <c r="V580" s="563" t="s">
        <v>2586</v>
      </c>
      <c r="W580" s="19" t="s">
        <v>2581</v>
      </c>
      <c r="X580" s="609"/>
      <c r="Y580" s="538"/>
      <c r="Z580" s="538"/>
      <c r="AA580" s="538"/>
      <c r="AB580" s="538"/>
      <c r="AC580" s="538"/>
      <c r="AD580" s="563" t="s">
        <v>2582</v>
      </c>
    </row>
    <row r="581" spans="1:30" s="1" customFormat="1" ht="96.75" hidden="1" customHeight="1" x14ac:dyDescent="0.2">
      <c r="A581" s="396" t="s">
        <v>1606</v>
      </c>
      <c r="B581" s="89" t="s">
        <v>1663</v>
      </c>
      <c r="C581" s="89" t="s">
        <v>1664</v>
      </c>
      <c r="D581" s="263" t="s">
        <v>1665</v>
      </c>
      <c r="E581" s="89" t="s">
        <v>1760</v>
      </c>
      <c r="F581" s="263" t="s">
        <v>1761</v>
      </c>
      <c r="G581" s="397">
        <v>2012630010351</v>
      </c>
      <c r="H581" s="89" t="s">
        <v>1762</v>
      </c>
      <c r="I581" s="263" t="s">
        <v>1763</v>
      </c>
      <c r="J581" s="263" t="s">
        <v>1764</v>
      </c>
      <c r="K581" s="19">
        <v>0</v>
      </c>
      <c r="L581" s="19">
        <v>1</v>
      </c>
      <c r="M581" s="19"/>
      <c r="N581" s="19"/>
      <c r="O581" s="207" t="s">
        <v>2589</v>
      </c>
      <c r="P581" s="90">
        <v>41273</v>
      </c>
      <c r="Q581" s="19" t="s">
        <v>2590</v>
      </c>
      <c r="R581" s="19">
        <v>0</v>
      </c>
      <c r="S581" s="19">
        <v>1</v>
      </c>
      <c r="T581" s="19"/>
      <c r="U581" s="19"/>
      <c r="V581" s="563" t="s">
        <v>2586</v>
      </c>
      <c r="W581" s="19" t="s">
        <v>2581</v>
      </c>
      <c r="X581" s="610"/>
      <c r="Y581" s="539"/>
      <c r="Z581" s="539"/>
      <c r="AA581" s="539"/>
      <c r="AB581" s="539"/>
      <c r="AC581" s="539"/>
      <c r="AD581" s="563" t="s">
        <v>2582</v>
      </c>
    </row>
    <row r="582" spans="1:30" s="1" customFormat="1" ht="147" hidden="1" customHeight="1" x14ac:dyDescent="0.2">
      <c r="A582" s="396" t="s">
        <v>1606</v>
      </c>
      <c r="B582" s="89" t="s">
        <v>1663</v>
      </c>
      <c r="C582" s="89" t="s">
        <v>1664</v>
      </c>
      <c r="D582" s="263" t="s">
        <v>1665</v>
      </c>
      <c r="E582" s="89" t="s">
        <v>1760</v>
      </c>
      <c r="F582" s="263" t="s">
        <v>1761</v>
      </c>
      <c r="G582" s="397">
        <v>2012630010246</v>
      </c>
      <c r="H582" s="89" t="s">
        <v>1770</v>
      </c>
      <c r="I582" s="263" t="s">
        <v>1771</v>
      </c>
      <c r="J582" s="263" t="s">
        <v>1772</v>
      </c>
      <c r="K582" s="19">
        <v>0</v>
      </c>
      <c r="L582" s="19">
        <v>1</v>
      </c>
      <c r="M582" s="19"/>
      <c r="N582" s="19"/>
      <c r="O582" s="19" t="s">
        <v>2591</v>
      </c>
      <c r="P582" s="90">
        <v>41274</v>
      </c>
      <c r="Q582" s="19" t="s">
        <v>2592</v>
      </c>
      <c r="R582" s="19">
        <v>0</v>
      </c>
      <c r="S582" s="19">
        <v>1</v>
      </c>
      <c r="T582" s="19"/>
      <c r="U582" s="19"/>
      <c r="V582" s="563" t="s">
        <v>2593</v>
      </c>
      <c r="W582" s="19" t="s">
        <v>2581</v>
      </c>
      <c r="X582" s="19">
        <v>364000</v>
      </c>
      <c r="Y582" s="188"/>
      <c r="Z582" s="188"/>
      <c r="AA582" s="188"/>
      <c r="AB582" s="188"/>
      <c r="AC582" s="188"/>
      <c r="AD582" s="13" t="s">
        <v>2582</v>
      </c>
    </row>
    <row r="583" spans="1:30" s="1" customFormat="1" ht="186.75" hidden="1" customHeight="1" x14ac:dyDescent="0.2">
      <c r="A583" s="396" t="s">
        <v>1606</v>
      </c>
      <c r="B583" s="89" t="s">
        <v>1663</v>
      </c>
      <c r="C583" s="89" t="s">
        <v>1664</v>
      </c>
      <c r="D583" s="263" t="s">
        <v>1665</v>
      </c>
      <c r="E583" s="89" t="s">
        <v>1778</v>
      </c>
      <c r="F583" s="263" t="s">
        <v>1779</v>
      </c>
      <c r="G583" s="397">
        <v>2012630010352</v>
      </c>
      <c r="H583" s="400" t="s">
        <v>1780</v>
      </c>
      <c r="I583" s="399" t="s">
        <v>2594</v>
      </c>
      <c r="J583" s="263" t="s">
        <v>2438</v>
      </c>
      <c r="K583" s="19">
        <v>0</v>
      </c>
      <c r="L583" s="19">
        <v>1</v>
      </c>
      <c r="M583" s="19"/>
      <c r="N583" s="19"/>
      <c r="O583" s="19" t="s">
        <v>2595</v>
      </c>
      <c r="P583" s="90">
        <v>41274</v>
      </c>
      <c r="Q583" s="19" t="s">
        <v>2596</v>
      </c>
      <c r="R583" s="84">
        <v>0</v>
      </c>
      <c r="S583" s="84">
        <v>1</v>
      </c>
      <c r="T583" s="84"/>
      <c r="U583" s="84"/>
      <c r="V583" s="563" t="s">
        <v>2597</v>
      </c>
      <c r="W583" s="19" t="s">
        <v>2598</v>
      </c>
      <c r="X583" s="675">
        <v>270073.08</v>
      </c>
      <c r="Y583" s="564"/>
      <c r="Z583" s="564"/>
      <c r="AA583" s="564"/>
      <c r="AB583" s="564"/>
      <c r="AC583" s="564"/>
      <c r="AD583" s="563" t="s">
        <v>2582</v>
      </c>
    </row>
    <row r="584" spans="1:30" s="1" customFormat="1" ht="173.25" hidden="1" customHeight="1" x14ac:dyDescent="0.2">
      <c r="A584" s="396" t="s">
        <v>1606</v>
      </c>
      <c r="B584" s="89" t="s">
        <v>1663</v>
      </c>
      <c r="C584" s="89" t="s">
        <v>1664</v>
      </c>
      <c r="D584" s="263" t="s">
        <v>1665</v>
      </c>
      <c r="E584" s="89" t="s">
        <v>1778</v>
      </c>
      <c r="F584" s="263" t="s">
        <v>1779</v>
      </c>
      <c r="G584" s="397">
        <v>2012630010352</v>
      </c>
      <c r="H584" s="400" t="s">
        <v>1780</v>
      </c>
      <c r="I584" s="263" t="s">
        <v>2599</v>
      </c>
      <c r="J584" s="263" t="s">
        <v>1790</v>
      </c>
      <c r="K584" s="19">
        <v>0</v>
      </c>
      <c r="L584" s="19">
        <v>1</v>
      </c>
      <c r="M584" s="19"/>
      <c r="N584" s="19"/>
      <c r="O584" s="19" t="s">
        <v>2600</v>
      </c>
      <c r="P584" s="90">
        <v>41274</v>
      </c>
      <c r="Q584" s="19" t="s">
        <v>2601</v>
      </c>
      <c r="R584" s="19">
        <v>0</v>
      </c>
      <c r="S584" s="19">
        <v>1</v>
      </c>
      <c r="T584" s="19"/>
      <c r="U584" s="19"/>
      <c r="V584" s="563" t="s">
        <v>2597</v>
      </c>
      <c r="W584" s="19" t="s">
        <v>2598</v>
      </c>
      <c r="X584" s="676"/>
      <c r="Y584" s="565"/>
      <c r="Z584" s="565"/>
      <c r="AA584" s="565"/>
      <c r="AB584" s="565"/>
      <c r="AC584" s="565"/>
      <c r="AD584" s="563" t="s">
        <v>2582</v>
      </c>
    </row>
    <row r="585" spans="1:30" s="1" customFormat="1" ht="121.5" hidden="1" customHeight="1" x14ac:dyDescent="0.2">
      <c r="A585" s="396" t="s">
        <v>1606</v>
      </c>
      <c r="B585" s="89" t="s">
        <v>1663</v>
      </c>
      <c r="C585" s="89" t="s">
        <v>1664</v>
      </c>
      <c r="D585" s="263" t="s">
        <v>1665</v>
      </c>
      <c r="E585" s="89" t="s">
        <v>1778</v>
      </c>
      <c r="F585" s="263" t="s">
        <v>1779</v>
      </c>
      <c r="G585" s="397">
        <v>2012630010352</v>
      </c>
      <c r="H585" s="400" t="s">
        <v>1780</v>
      </c>
      <c r="I585" s="263" t="s">
        <v>2602</v>
      </c>
      <c r="J585" s="263" t="s">
        <v>2603</v>
      </c>
      <c r="K585" s="19">
        <v>1</v>
      </c>
      <c r="L585" s="19">
        <v>1</v>
      </c>
      <c r="M585" s="19"/>
      <c r="N585" s="19"/>
      <c r="O585" s="19" t="s">
        <v>2604</v>
      </c>
      <c r="P585" s="98">
        <v>41274</v>
      </c>
      <c r="Q585" s="7" t="s">
        <v>2605</v>
      </c>
      <c r="R585" s="19">
        <v>1</v>
      </c>
      <c r="S585" s="19">
        <v>1</v>
      </c>
      <c r="T585" s="19"/>
      <c r="U585" s="19"/>
      <c r="V585" s="563" t="s">
        <v>2606</v>
      </c>
      <c r="W585" s="19" t="s">
        <v>2581</v>
      </c>
      <c r="X585" s="268">
        <v>18000</v>
      </c>
      <c r="Y585" s="359"/>
      <c r="Z585" s="359"/>
      <c r="AA585" s="359"/>
      <c r="AB585" s="359"/>
      <c r="AC585" s="359"/>
      <c r="AD585" s="13" t="s">
        <v>2582</v>
      </c>
    </row>
    <row r="586" spans="1:30" s="1" customFormat="1" ht="114.75" hidden="1" customHeight="1" thickBot="1" x14ac:dyDescent="0.25">
      <c r="A586" s="396" t="s">
        <v>1606</v>
      </c>
      <c r="B586" s="89" t="s">
        <v>1663</v>
      </c>
      <c r="C586" s="89" t="s">
        <v>1664</v>
      </c>
      <c r="D586" s="263" t="s">
        <v>1665</v>
      </c>
      <c r="E586" s="89" t="s">
        <v>1778</v>
      </c>
      <c r="F586" s="263" t="s">
        <v>1779</v>
      </c>
      <c r="G586" s="397">
        <v>2012630010352</v>
      </c>
      <c r="H586" s="400" t="s">
        <v>1780</v>
      </c>
      <c r="I586" s="263" t="s">
        <v>2607</v>
      </c>
      <c r="J586" s="263" t="s">
        <v>1809</v>
      </c>
      <c r="K586" s="35">
        <v>0</v>
      </c>
      <c r="L586" s="35">
        <v>1</v>
      </c>
      <c r="M586" s="35"/>
      <c r="N586" s="35"/>
      <c r="O586" s="14" t="s">
        <v>2608</v>
      </c>
      <c r="P586" s="99">
        <v>41273</v>
      </c>
      <c r="Q586" s="35" t="s">
        <v>2609</v>
      </c>
      <c r="R586" s="35">
        <v>0</v>
      </c>
      <c r="S586" s="35">
        <v>1</v>
      </c>
      <c r="T586" s="537"/>
      <c r="U586" s="537"/>
      <c r="V586" s="563" t="s">
        <v>2610</v>
      </c>
      <c r="W586" s="35" t="s">
        <v>2581</v>
      </c>
      <c r="X586" s="35">
        <v>7000</v>
      </c>
      <c r="Y586" s="360"/>
      <c r="Z586" s="360"/>
      <c r="AA586" s="360"/>
      <c r="AB586" s="360"/>
      <c r="AC586" s="360"/>
      <c r="AD586" s="294" t="s">
        <v>2582</v>
      </c>
    </row>
    <row r="587" spans="1:30" s="16" customFormat="1" ht="151.5" hidden="1" customHeight="1" thickBot="1" x14ac:dyDescent="0.25">
      <c r="A587" s="396" t="s">
        <v>1606</v>
      </c>
      <c r="B587" s="89" t="s">
        <v>1663</v>
      </c>
      <c r="C587" s="89" t="s">
        <v>1664</v>
      </c>
      <c r="D587" s="263" t="s">
        <v>1665</v>
      </c>
      <c r="E587" s="89" t="s">
        <v>1778</v>
      </c>
      <c r="F587" s="263" t="s">
        <v>1779</v>
      </c>
      <c r="G587" s="397">
        <v>2012630010352</v>
      </c>
      <c r="H587" s="400" t="s">
        <v>1780</v>
      </c>
      <c r="I587" s="263" t="s">
        <v>1813</v>
      </c>
      <c r="J587" s="263" t="s">
        <v>1814</v>
      </c>
      <c r="K587" s="543"/>
      <c r="L587" s="543"/>
      <c r="M587" s="543"/>
      <c r="N587" s="543"/>
      <c r="O587" s="543"/>
      <c r="P587" s="543"/>
      <c r="Q587" s="543"/>
      <c r="R587" s="543"/>
      <c r="S587" s="543"/>
      <c r="T587" s="543"/>
      <c r="U587" s="543"/>
      <c r="V587" s="543"/>
      <c r="W587" s="543"/>
      <c r="X587" s="543"/>
      <c r="Y587" s="361"/>
      <c r="Z587" s="361"/>
      <c r="AA587" s="361"/>
      <c r="AB587" s="361"/>
      <c r="AC587" s="361"/>
      <c r="AD587" s="12"/>
    </row>
    <row r="588" spans="1:30" s="1" customFormat="1" ht="178.5" hidden="1" customHeight="1" thickBot="1" x14ac:dyDescent="0.25">
      <c r="A588" s="401" t="s">
        <v>1606</v>
      </c>
      <c r="B588" s="402" t="s">
        <v>1663</v>
      </c>
      <c r="C588" s="402" t="s">
        <v>1664</v>
      </c>
      <c r="D588" s="403" t="s">
        <v>1665</v>
      </c>
      <c r="E588" s="402" t="s">
        <v>1778</v>
      </c>
      <c r="F588" s="403" t="s">
        <v>1779</v>
      </c>
      <c r="G588" s="404">
        <v>2012630010352</v>
      </c>
      <c r="H588" s="405" t="s">
        <v>1780</v>
      </c>
      <c r="I588" s="403" t="s">
        <v>1818</v>
      </c>
      <c r="J588" s="403" t="s">
        <v>1819</v>
      </c>
      <c r="K588" s="19">
        <v>0</v>
      </c>
      <c r="L588" s="84">
        <v>0.1</v>
      </c>
      <c r="M588" s="84"/>
      <c r="N588" s="84"/>
      <c r="O588" s="19" t="s">
        <v>2611</v>
      </c>
      <c r="P588" s="90">
        <v>41274</v>
      </c>
      <c r="Q588" s="19" t="s">
        <v>2612</v>
      </c>
      <c r="R588" s="19">
        <v>0</v>
      </c>
      <c r="S588" s="19">
        <v>1</v>
      </c>
      <c r="T588" s="19"/>
      <c r="U588" s="19"/>
      <c r="V588" s="563" t="s">
        <v>2613</v>
      </c>
      <c r="W588" s="19" t="s">
        <v>2614</v>
      </c>
      <c r="X588" s="269">
        <v>10000</v>
      </c>
      <c r="Y588" s="362"/>
      <c r="Z588" s="362"/>
      <c r="AA588" s="362"/>
      <c r="AB588" s="362"/>
      <c r="AC588" s="362"/>
      <c r="AD588" s="12" t="s">
        <v>2582</v>
      </c>
    </row>
    <row r="589" spans="1:30" s="1" customFormat="1" ht="194.25" hidden="1" customHeight="1" thickBot="1" x14ac:dyDescent="0.25">
      <c r="A589" s="396" t="s">
        <v>1606</v>
      </c>
      <c r="B589" s="89" t="s">
        <v>1663</v>
      </c>
      <c r="C589" s="89" t="s">
        <v>1664</v>
      </c>
      <c r="D589" s="263" t="s">
        <v>1665</v>
      </c>
      <c r="E589" s="89" t="s">
        <v>1778</v>
      </c>
      <c r="F589" s="263" t="s">
        <v>1779</v>
      </c>
      <c r="G589" s="397">
        <v>2012630010201</v>
      </c>
      <c r="H589" s="400" t="s">
        <v>1823</v>
      </c>
      <c r="I589" s="263" t="s">
        <v>2615</v>
      </c>
      <c r="J589" s="263" t="s">
        <v>1825</v>
      </c>
      <c r="K589" s="19">
        <v>0</v>
      </c>
      <c r="L589" s="100">
        <v>0.05</v>
      </c>
      <c r="M589" s="100"/>
      <c r="N589" s="100"/>
      <c r="O589" s="19" t="s">
        <v>2616</v>
      </c>
      <c r="P589" s="90">
        <v>41274</v>
      </c>
      <c r="Q589" s="19" t="s">
        <v>2617</v>
      </c>
      <c r="R589" s="19">
        <v>0</v>
      </c>
      <c r="S589" s="19">
        <v>1</v>
      </c>
      <c r="T589" s="19"/>
      <c r="U589" s="19"/>
      <c r="V589" s="563" t="s">
        <v>2618</v>
      </c>
      <c r="W589" s="19" t="s">
        <v>2614</v>
      </c>
      <c r="X589" s="269">
        <v>12000</v>
      </c>
      <c r="Y589" s="362"/>
      <c r="Z589" s="362"/>
      <c r="AA589" s="362"/>
      <c r="AB589" s="362"/>
      <c r="AC589" s="362"/>
      <c r="AD589" s="12" t="s">
        <v>2582</v>
      </c>
    </row>
    <row r="590" spans="1:30" s="1" customFormat="1" ht="224.25" hidden="1" customHeight="1" thickBot="1" x14ac:dyDescent="0.25">
      <c r="A590" s="396" t="s">
        <v>1606</v>
      </c>
      <c r="B590" s="89" t="s">
        <v>1663</v>
      </c>
      <c r="C590" s="89" t="s">
        <v>1664</v>
      </c>
      <c r="D590" s="263" t="s">
        <v>1665</v>
      </c>
      <c r="E590" s="89" t="s">
        <v>1830</v>
      </c>
      <c r="F590" s="263" t="s">
        <v>1831</v>
      </c>
      <c r="G590" s="397">
        <v>2012630010353</v>
      </c>
      <c r="H590" s="400" t="s">
        <v>1832</v>
      </c>
      <c r="I590" s="263" t="s">
        <v>1833</v>
      </c>
      <c r="J590" s="263" t="s">
        <v>1834</v>
      </c>
      <c r="K590" s="19">
        <v>0</v>
      </c>
      <c r="L590" s="100">
        <v>0.25</v>
      </c>
      <c r="M590" s="100"/>
      <c r="N590" s="100"/>
      <c r="O590" s="19" t="s">
        <v>2619</v>
      </c>
      <c r="P590" s="90">
        <v>41274</v>
      </c>
      <c r="Q590" s="19" t="s">
        <v>2620</v>
      </c>
      <c r="R590" s="19">
        <v>0</v>
      </c>
      <c r="S590" s="19">
        <v>2</v>
      </c>
      <c r="T590" s="19"/>
      <c r="U590" s="19"/>
      <c r="V590" s="563" t="s">
        <v>2621</v>
      </c>
      <c r="W590" s="19" t="s">
        <v>2614</v>
      </c>
      <c r="X590" s="269">
        <v>60000</v>
      </c>
      <c r="Y590" s="362"/>
      <c r="Z590" s="362"/>
      <c r="AA590" s="362"/>
      <c r="AB590" s="362"/>
      <c r="AC590" s="362"/>
      <c r="AD590" s="12" t="s">
        <v>2582</v>
      </c>
    </row>
    <row r="591" spans="1:30" s="1" customFormat="1" ht="109.5" hidden="1" customHeight="1" thickBot="1" x14ac:dyDescent="0.25">
      <c r="A591" s="396" t="s">
        <v>1606</v>
      </c>
      <c r="B591" s="89" t="s">
        <v>1663</v>
      </c>
      <c r="C591" s="89" t="s">
        <v>1664</v>
      </c>
      <c r="D591" s="263" t="s">
        <v>1665</v>
      </c>
      <c r="E591" s="89" t="s">
        <v>1830</v>
      </c>
      <c r="F591" s="263" t="s">
        <v>1831</v>
      </c>
      <c r="G591" s="397">
        <v>2012630010270</v>
      </c>
      <c r="H591" s="400" t="s">
        <v>1839</v>
      </c>
      <c r="I591" s="263" t="s">
        <v>1840</v>
      </c>
      <c r="J591" s="263" t="s">
        <v>1841</v>
      </c>
      <c r="K591" s="19">
        <v>0</v>
      </c>
      <c r="L591" s="100">
        <v>7.4999999999999997E-2</v>
      </c>
      <c r="M591" s="100"/>
      <c r="N591" s="100"/>
      <c r="O591" s="19" t="s">
        <v>2622</v>
      </c>
      <c r="P591" s="90">
        <v>41274</v>
      </c>
      <c r="Q591" s="19" t="s">
        <v>2623</v>
      </c>
      <c r="R591" s="19">
        <v>0</v>
      </c>
      <c r="S591" s="19">
        <v>4</v>
      </c>
      <c r="T591" s="19"/>
      <c r="U591" s="19"/>
      <c r="V591" s="563" t="s">
        <v>2624</v>
      </c>
      <c r="W591" s="19" t="s">
        <v>2614</v>
      </c>
      <c r="X591" s="269">
        <v>128000</v>
      </c>
      <c r="Y591" s="362"/>
      <c r="Z591" s="362"/>
      <c r="AA591" s="362"/>
      <c r="AB591" s="362"/>
      <c r="AC591" s="362"/>
      <c r="AD591" s="12" t="s">
        <v>2582</v>
      </c>
    </row>
    <row r="592" spans="1:30" s="1" customFormat="1" ht="147.75" hidden="1" customHeight="1" thickBot="1" x14ac:dyDescent="0.25">
      <c r="A592" s="396" t="s">
        <v>1606</v>
      </c>
      <c r="B592" s="89" t="s">
        <v>1663</v>
      </c>
      <c r="C592" s="89" t="s">
        <v>1664</v>
      </c>
      <c r="D592" s="263" t="s">
        <v>1665</v>
      </c>
      <c r="E592" s="89" t="s">
        <v>1846</v>
      </c>
      <c r="F592" s="263" t="s">
        <v>2465</v>
      </c>
      <c r="G592" s="397">
        <v>2012630010244</v>
      </c>
      <c r="H592" s="400" t="s">
        <v>1848</v>
      </c>
      <c r="I592" s="406" t="s">
        <v>2625</v>
      </c>
      <c r="J592" s="263" t="s">
        <v>2626</v>
      </c>
      <c r="K592" s="19">
        <v>0</v>
      </c>
      <c r="L592" s="100">
        <v>0.05</v>
      </c>
      <c r="M592" s="100"/>
      <c r="N592" s="100"/>
      <c r="O592" s="19" t="s">
        <v>2627</v>
      </c>
      <c r="P592" s="90">
        <v>41274</v>
      </c>
      <c r="Q592" s="19" t="s">
        <v>2628</v>
      </c>
      <c r="R592" s="19">
        <v>0</v>
      </c>
      <c r="S592" s="84">
        <v>0.05</v>
      </c>
      <c r="T592" s="84"/>
      <c r="U592" s="84"/>
      <c r="V592" s="563" t="s">
        <v>2629</v>
      </c>
      <c r="W592" s="19" t="s">
        <v>2614</v>
      </c>
      <c r="X592" s="269">
        <v>7000</v>
      </c>
      <c r="Y592" s="362"/>
      <c r="Z592" s="362"/>
      <c r="AA592" s="362"/>
      <c r="AB592" s="362"/>
      <c r="AC592" s="362"/>
      <c r="AD592" s="12" t="s">
        <v>2582</v>
      </c>
    </row>
    <row r="593" spans="1:30" s="1" customFormat="1" ht="178.5" hidden="1" customHeight="1" thickBot="1" x14ac:dyDescent="0.25">
      <c r="A593" s="396" t="s">
        <v>1606</v>
      </c>
      <c r="B593" s="89" t="s">
        <v>1663</v>
      </c>
      <c r="C593" s="89" t="s">
        <v>1664</v>
      </c>
      <c r="D593" s="263" t="s">
        <v>1665</v>
      </c>
      <c r="E593" s="89" t="s">
        <v>1856</v>
      </c>
      <c r="F593" s="263" t="s">
        <v>1857</v>
      </c>
      <c r="G593" s="397">
        <v>2012630010354</v>
      </c>
      <c r="H593" s="400" t="s">
        <v>1858</v>
      </c>
      <c r="I593" s="263" t="s">
        <v>1859</v>
      </c>
      <c r="J593" s="263" t="s">
        <v>1860</v>
      </c>
      <c r="K593" s="19">
        <v>63</v>
      </c>
      <c r="L593" s="100">
        <v>0.05</v>
      </c>
      <c r="M593" s="100"/>
      <c r="N593" s="100"/>
      <c r="O593" s="6" t="s">
        <v>2630</v>
      </c>
      <c r="P593" s="90">
        <v>41274</v>
      </c>
      <c r="Q593" s="7" t="s">
        <v>2631</v>
      </c>
      <c r="R593" s="19">
        <v>63</v>
      </c>
      <c r="S593" s="19">
        <v>3</v>
      </c>
      <c r="T593" s="19"/>
      <c r="U593" s="19"/>
      <c r="V593" s="563" t="s">
        <v>2632</v>
      </c>
      <c r="W593" s="19" t="s">
        <v>2614</v>
      </c>
      <c r="X593" s="269">
        <v>7000</v>
      </c>
      <c r="Y593" s="362"/>
      <c r="Z593" s="362"/>
      <c r="AA593" s="362"/>
      <c r="AB593" s="362"/>
      <c r="AC593" s="362"/>
      <c r="AD593" s="12" t="s">
        <v>2582</v>
      </c>
    </row>
    <row r="594" spans="1:30" s="1" customFormat="1" ht="178.5" hidden="1" customHeight="1" thickBot="1" x14ac:dyDescent="0.25">
      <c r="A594" s="396" t="s">
        <v>1606</v>
      </c>
      <c r="B594" s="89" t="s">
        <v>1663</v>
      </c>
      <c r="C594" s="89" t="s">
        <v>1865</v>
      </c>
      <c r="D594" s="263" t="s">
        <v>1866</v>
      </c>
      <c r="E594" s="89" t="s">
        <v>1867</v>
      </c>
      <c r="F594" s="263" t="s">
        <v>1866</v>
      </c>
      <c r="G594" s="397">
        <v>2012630010355</v>
      </c>
      <c r="H594" s="400" t="s">
        <v>1868</v>
      </c>
      <c r="I594" s="263" t="s">
        <v>1869</v>
      </c>
      <c r="J594" s="263" t="s">
        <v>1870</v>
      </c>
      <c r="K594" s="194">
        <v>0.8</v>
      </c>
      <c r="L594" s="101">
        <v>2.5000000000000001E-3</v>
      </c>
      <c r="M594" s="101"/>
      <c r="N594" s="101"/>
      <c r="O594" s="14" t="s">
        <v>2633</v>
      </c>
      <c r="P594" s="99">
        <v>41274</v>
      </c>
      <c r="Q594" s="14" t="s">
        <v>2634</v>
      </c>
      <c r="R594" s="103">
        <v>0.8</v>
      </c>
      <c r="S594" s="101">
        <v>2.5000000000000001E-3</v>
      </c>
      <c r="T594" s="335"/>
      <c r="U594" s="335"/>
      <c r="V594" s="563" t="s">
        <v>2635</v>
      </c>
      <c r="W594" s="19" t="s">
        <v>2614</v>
      </c>
      <c r="X594" s="269">
        <v>490000</v>
      </c>
      <c r="Y594" s="362"/>
      <c r="Z594" s="362"/>
      <c r="AA594" s="362"/>
      <c r="AB594" s="362"/>
      <c r="AC594" s="362"/>
      <c r="AD594" s="12" t="s">
        <v>2582</v>
      </c>
    </row>
    <row r="595" spans="1:30" s="1" customFormat="1" ht="181.5" hidden="1" customHeight="1" thickBot="1" x14ac:dyDescent="0.25">
      <c r="A595" s="396" t="s">
        <v>1606</v>
      </c>
      <c r="B595" s="89" t="s">
        <v>1663</v>
      </c>
      <c r="C595" s="89" t="s">
        <v>1865</v>
      </c>
      <c r="D595" s="263" t="s">
        <v>1866</v>
      </c>
      <c r="E595" s="89" t="s">
        <v>1867</v>
      </c>
      <c r="F595" s="263" t="s">
        <v>1866</v>
      </c>
      <c r="G595" s="397">
        <v>2012630010355</v>
      </c>
      <c r="H595" s="400" t="s">
        <v>1868</v>
      </c>
      <c r="I595" s="263" t="s">
        <v>2636</v>
      </c>
      <c r="J595" s="263" t="s">
        <v>2637</v>
      </c>
      <c r="K595" s="35" t="s">
        <v>2638</v>
      </c>
      <c r="L595" s="35" t="s">
        <v>2639</v>
      </c>
      <c r="M595" s="35"/>
      <c r="N595" s="35"/>
      <c r="O595" s="14" t="s">
        <v>2640</v>
      </c>
      <c r="P595" s="102">
        <v>41274</v>
      </c>
      <c r="Q595" s="14" t="s">
        <v>2641</v>
      </c>
      <c r="R595" s="35">
        <v>3</v>
      </c>
      <c r="S595" s="35">
        <v>4</v>
      </c>
      <c r="T595" s="537"/>
      <c r="U595" s="537"/>
      <c r="V595" s="563" t="s">
        <v>2642</v>
      </c>
      <c r="W595" s="19" t="s">
        <v>2614</v>
      </c>
      <c r="X595" s="269">
        <v>21000</v>
      </c>
      <c r="Y595" s="362"/>
      <c r="Z595" s="362"/>
      <c r="AA595" s="362"/>
      <c r="AB595" s="362"/>
      <c r="AC595" s="362"/>
      <c r="AD595" s="12" t="s">
        <v>2582</v>
      </c>
    </row>
    <row r="596" spans="1:30" s="1" customFormat="1" ht="49.5" hidden="1" customHeight="1" x14ac:dyDescent="0.2">
      <c r="A596" s="396" t="s">
        <v>1606</v>
      </c>
      <c r="B596" s="89" t="s">
        <v>1663</v>
      </c>
      <c r="C596" s="89" t="s">
        <v>1865</v>
      </c>
      <c r="D596" s="263" t="s">
        <v>1866</v>
      </c>
      <c r="E596" s="89" t="s">
        <v>1867</v>
      </c>
      <c r="F596" s="263" t="s">
        <v>1866</v>
      </c>
      <c r="G596" s="397">
        <v>2012630010235</v>
      </c>
      <c r="H596" s="400" t="s">
        <v>1878</v>
      </c>
      <c r="I596" s="263" t="s">
        <v>1879</v>
      </c>
      <c r="J596" s="263" t="s">
        <v>1880</v>
      </c>
      <c r="K596" s="87"/>
      <c r="L596" s="87"/>
      <c r="M596" s="87"/>
      <c r="N596" s="87"/>
      <c r="O596" s="87"/>
      <c r="P596" s="87"/>
      <c r="Q596" s="87"/>
      <c r="R596" s="87"/>
      <c r="S596" s="87"/>
      <c r="T596" s="87"/>
      <c r="U596" s="87"/>
      <c r="V596" s="87"/>
      <c r="W596" s="87" t="s">
        <v>1020</v>
      </c>
      <c r="X596" s="104">
        <f>SUM(X578:X595)</f>
        <v>1469073.08</v>
      </c>
      <c r="Y596" s="363"/>
      <c r="Z596" s="363"/>
      <c r="AA596" s="363"/>
      <c r="AB596" s="363"/>
      <c r="AC596" s="363"/>
      <c r="AD596" s="88"/>
    </row>
    <row r="597" spans="1:30" s="1" customFormat="1" ht="99.75" hidden="1" customHeight="1" x14ac:dyDescent="0.2">
      <c r="A597" s="396" t="s">
        <v>1606</v>
      </c>
      <c r="B597" s="89" t="s">
        <v>1663</v>
      </c>
      <c r="C597" s="89" t="s">
        <v>1865</v>
      </c>
      <c r="D597" s="263" t="s">
        <v>1866</v>
      </c>
      <c r="E597" s="89" t="s">
        <v>1867</v>
      </c>
      <c r="F597" s="263"/>
      <c r="G597" s="397">
        <v>2012630010235</v>
      </c>
      <c r="H597" s="400" t="s">
        <v>1878</v>
      </c>
      <c r="I597" s="263" t="s">
        <v>2643</v>
      </c>
      <c r="J597" s="263" t="s">
        <v>2644</v>
      </c>
      <c r="K597" s="21">
        <v>0</v>
      </c>
      <c r="L597" s="287">
        <v>79454</v>
      </c>
      <c r="M597" s="287"/>
      <c r="N597" s="287"/>
      <c r="O597" s="280" t="s">
        <v>2645</v>
      </c>
      <c r="P597" s="21" t="s">
        <v>2646</v>
      </c>
      <c r="Q597" s="270" t="s">
        <v>2647</v>
      </c>
      <c r="R597" s="274">
        <v>79454</v>
      </c>
      <c r="S597" s="274">
        <v>90000</v>
      </c>
      <c r="T597" s="274"/>
      <c r="U597" s="274"/>
      <c r="V597" s="270" t="s">
        <v>2648</v>
      </c>
      <c r="W597" s="270" t="s">
        <v>2581</v>
      </c>
      <c r="X597" s="274">
        <v>79454</v>
      </c>
      <c r="Y597" s="274"/>
      <c r="Z597" s="274"/>
      <c r="AA597" s="274"/>
      <c r="AB597" s="274"/>
      <c r="AC597" s="274"/>
      <c r="AD597" s="20" t="s">
        <v>2649</v>
      </c>
    </row>
    <row r="598" spans="1:30" s="1" customFormat="1" ht="99.75" hidden="1" customHeight="1" x14ac:dyDescent="0.2">
      <c r="A598" s="396" t="s">
        <v>1606</v>
      </c>
      <c r="B598" s="89" t="s">
        <v>1663</v>
      </c>
      <c r="C598" s="89" t="s">
        <v>1865</v>
      </c>
      <c r="D598" s="263" t="s">
        <v>1866</v>
      </c>
      <c r="E598" s="89" t="s">
        <v>1867</v>
      </c>
      <c r="F598" s="263" t="s">
        <v>1866</v>
      </c>
      <c r="G598" s="397">
        <v>2012630010274</v>
      </c>
      <c r="H598" s="400" t="s">
        <v>1888</v>
      </c>
      <c r="I598" s="407" t="s">
        <v>1889</v>
      </c>
      <c r="J598" s="407" t="s">
        <v>1890</v>
      </c>
      <c r="K598" s="21">
        <v>0</v>
      </c>
      <c r="L598" s="287">
        <v>79454</v>
      </c>
      <c r="M598" s="287"/>
      <c r="N598" s="287"/>
      <c r="O598" s="206" t="s">
        <v>2650</v>
      </c>
      <c r="P598" s="21" t="s">
        <v>2646</v>
      </c>
      <c r="Q598" s="270" t="s">
        <v>2651</v>
      </c>
      <c r="R598" s="274">
        <v>79454</v>
      </c>
      <c r="S598" s="274">
        <v>90000</v>
      </c>
      <c r="T598" s="274"/>
      <c r="U598" s="274"/>
      <c r="V598" s="270" t="s">
        <v>2648</v>
      </c>
      <c r="W598" s="270" t="s">
        <v>2581</v>
      </c>
      <c r="X598" s="274">
        <v>79454</v>
      </c>
      <c r="Y598" s="274"/>
      <c r="Z598" s="274"/>
      <c r="AA598" s="274"/>
      <c r="AB598" s="274"/>
      <c r="AC598" s="274"/>
      <c r="AD598" s="20" t="s">
        <v>2649</v>
      </c>
    </row>
    <row r="599" spans="1:30" s="1" customFormat="1" ht="99.75" hidden="1" customHeight="1" x14ac:dyDescent="0.2">
      <c r="A599" s="396" t="s">
        <v>1606</v>
      </c>
      <c r="B599" s="89" t="s">
        <v>1663</v>
      </c>
      <c r="C599" s="89" t="s">
        <v>1865</v>
      </c>
      <c r="D599" s="263" t="s">
        <v>1866</v>
      </c>
      <c r="E599" s="89" t="s">
        <v>1867</v>
      </c>
      <c r="F599" s="263" t="s">
        <v>1866</v>
      </c>
      <c r="G599" s="397">
        <v>2012630010274</v>
      </c>
      <c r="H599" s="400" t="s">
        <v>1888</v>
      </c>
      <c r="I599" s="399" t="s">
        <v>2652</v>
      </c>
      <c r="J599" s="399" t="s">
        <v>2653</v>
      </c>
      <c r="K599" s="271">
        <v>0.8</v>
      </c>
      <c r="L599" s="287">
        <v>79454</v>
      </c>
      <c r="M599" s="287"/>
      <c r="N599" s="287"/>
      <c r="O599" s="271" t="s">
        <v>2654</v>
      </c>
      <c r="P599" s="21" t="s">
        <v>2646</v>
      </c>
      <c r="Q599" s="270" t="s">
        <v>2655</v>
      </c>
      <c r="R599" s="274">
        <v>79454</v>
      </c>
      <c r="S599" s="274">
        <v>90000</v>
      </c>
      <c r="T599" s="274"/>
      <c r="U599" s="274"/>
      <c r="V599" s="270" t="s">
        <v>2648</v>
      </c>
      <c r="W599" s="270" t="s">
        <v>2581</v>
      </c>
      <c r="X599" s="274">
        <v>79454</v>
      </c>
      <c r="Y599" s="274"/>
      <c r="Z599" s="274"/>
      <c r="AA599" s="274"/>
      <c r="AB599" s="274"/>
      <c r="AC599" s="274"/>
      <c r="AD599" s="20" t="s">
        <v>2649</v>
      </c>
    </row>
    <row r="600" spans="1:30" s="1" customFormat="1" ht="99.75" hidden="1" customHeight="1" x14ac:dyDescent="0.2">
      <c r="A600" s="396" t="s">
        <v>1606</v>
      </c>
      <c r="B600" s="89" t="s">
        <v>1663</v>
      </c>
      <c r="C600" s="89" t="s">
        <v>1865</v>
      </c>
      <c r="D600" s="263" t="s">
        <v>1894</v>
      </c>
      <c r="E600" s="89" t="s">
        <v>1867</v>
      </c>
      <c r="F600" s="263" t="s">
        <v>1866</v>
      </c>
      <c r="G600" s="397">
        <v>2012630010356</v>
      </c>
      <c r="H600" s="400" t="s">
        <v>1895</v>
      </c>
      <c r="I600" s="263" t="s">
        <v>2656</v>
      </c>
      <c r="J600" s="263" t="s">
        <v>1897</v>
      </c>
      <c r="K600" s="270" t="s">
        <v>2657</v>
      </c>
      <c r="L600" s="272">
        <v>1058737</v>
      </c>
      <c r="M600" s="272"/>
      <c r="N600" s="272"/>
      <c r="O600" s="273" t="s">
        <v>2658</v>
      </c>
      <c r="P600" s="270" t="s">
        <v>2646</v>
      </c>
      <c r="Q600" s="270" t="s">
        <v>2659</v>
      </c>
      <c r="R600" s="272">
        <v>1058737</v>
      </c>
      <c r="S600" s="272">
        <v>1058737</v>
      </c>
      <c r="T600" s="272"/>
      <c r="U600" s="272"/>
      <c r="V600" s="270" t="s">
        <v>2660</v>
      </c>
      <c r="W600" s="270" t="s">
        <v>2661</v>
      </c>
      <c r="X600" s="288">
        <v>1058737</v>
      </c>
      <c r="Y600" s="288"/>
      <c r="Z600" s="288"/>
      <c r="AA600" s="288"/>
      <c r="AB600" s="288"/>
      <c r="AC600" s="288"/>
      <c r="AD600" s="20" t="s">
        <v>2649</v>
      </c>
    </row>
    <row r="601" spans="1:30" s="1" customFormat="1" ht="146.25" hidden="1" customHeight="1" x14ac:dyDescent="0.2">
      <c r="A601" s="396" t="s">
        <v>1606</v>
      </c>
      <c r="B601" s="89" t="s">
        <v>1663</v>
      </c>
      <c r="C601" s="89" t="s">
        <v>1865</v>
      </c>
      <c r="D601" s="263" t="s">
        <v>1894</v>
      </c>
      <c r="E601" s="89" t="s">
        <v>1901</v>
      </c>
      <c r="F601" s="263" t="s">
        <v>1902</v>
      </c>
      <c r="G601" s="397">
        <v>2012630010199</v>
      </c>
      <c r="H601" s="400" t="s">
        <v>1903</v>
      </c>
      <c r="I601" s="263" t="s">
        <v>1904</v>
      </c>
      <c r="J601" s="263" t="s">
        <v>1905</v>
      </c>
      <c r="K601" s="273">
        <v>1</v>
      </c>
      <c r="L601" s="274">
        <v>49441</v>
      </c>
      <c r="M601" s="274"/>
      <c r="N601" s="274"/>
      <c r="O601" s="270" t="s">
        <v>2662</v>
      </c>
      <c r="P601" s="270" t="s">
        <v>2646</v>
      </c>
      <c r="Q601" s="270" t="s">
        <v>2663</v>
      </c>
      <c r="R601" s="272">
        <v>49441</v>
      </c>
      <c r="S601" s="272">
        <v>52500</v>
      </c>
      <c r="T601" s="272"/>
      <c r="U601" s="272"/>
      <c r="V601" s="270" t="s">
        <v>2664</v>
      </c>
      <c r="W601" s="270" t="s">
        <v>1203</v>
      </c>
      <c r="X601" s="274">
        <v>49441</v>
      </c>
      <c r="Y601" s="274"/>
      <c r="Z601" s="274"/>
      <c r="AA601" s="274"/>
      <c r="AB601" s="274"/>
      <c r="AC601" s="274"/>
      <c r="AD601" s="20" t="s">
        <v>2665</v>
      </c>
    </row>
    <row r="602" spans="1:30" s="1" customFormat="1" ht="115.5" hidden="1" customHeight="1" x14ac:dyDescent="0.2">
      <c r="A602" s="396" t="s">
        <v>1606</v>
      </c>
      <c r="B602" s="89" t="s">
        <v>1663</v>
      </c>
      <c r="C602" s="89" t="s">
        <v>1910</v>
      </c>
      <c r="D602" s="263" t="s">
        <v>1911</v>
      </c>
      <c r="E602" s="89" t="s">
        <v>1912</v>
      </c>
      <c r="F602" s="263" t="s">
        <v>1667</v>
      </c>
      <c r="G602" s="397">
        <v>2012630010357</v>
      </c>
      <c r="H602" s="400" t="s">
        <v>1913</v>
      </c>
      <c r="I602" s="399" t="s">
        <v>2666</v>
      </c>
      <c r="J602" s="399" t="s">
        <v>1915</v>
      </c>
      <c r="K602" s="275">
        <v>0</v>
      </c>
      <c r="L602" s="270">
        <v>1</v>
      </c>
      <c r="M602" s="270"/>
      <c r="N602" s="270"/>
      <c r="O602" s="284" t="s">
        <v>2667</v>
      </c>
      <c r="P602" s="270" t="s">
        <v>2646</v>
      </c>
      <c r="Q602" s="270" t="s">
        <v>2668</v>
      </c>
      <c r="R602" s="274">
        <v>10000</v>
      </c>
      <c r="S602" s="270">
        <v>12000</v>
      </c>
      <c r="T602" s="270"/>
      <c r="U602" s="270"/>
      <c r="V602" s="563" t="s">
        <v>2669</v>
      </c>
      <c r="W602" s="270" t="s">
        <v>1203</v>
      </c>
      <c r="X602" s="274">
        <v>10000</v>
      </c>
      <c r="Y602" s="364"/>
      <c r="Z602" s="364"/>
      <c r="AA602" s="364"/>
      <c r="AB602" s="364"/>
      <c r="AC602" s="364"/>
      <c r="AD602" s="37" t="s">
        <v>2670</v>
      </c>
    </row>
    <row r="603" spans="1:30" s="1" customFormat="1" ht="99.75" hidden="1" customHeight="1" x14ac:dyDescent="0.2">
      <c r="A603" s="396" t="s">
        <v>1606</v>
      </c>
      <c r="B603" s="89" t="s">
        <v>1663</v>
      </c>
      <c r="C603" s="89" t="s">
        <v>1910</v>
      </c>
      <c r="D603" s="263" t="s">
        <v>1911</v>
      </c>
      <c r="E603" s="89" t="s">
        <v>1912</v>
      </c>
      <c r="F603" s="263" t="s">
        <v>1667</v>
      </c>
      <c r="G603" s="397">
        <v>2012630010357</v>
      </c>
      <c r="H603" s="400" t="s">
        <v>1913</v>
      </c>
      <c r="I603" s="263" t="s">
        <v>2671</v>
      </c>
      <c r="J603" s="263" t="s">
        <v>2672</v>
      </c>
      <c r="K603" s="19">
        <v>0</v>
      </c>
      <c r="L603" s="270">
        <v>4</v>
      </c>
      <c r="M603" s="270"/>
      <c r="N603" s="270"/>
      <c r="O603" s="270" t="s">
        <v>2673</v>
      </c>
      <c r="P603" s="270" t="s">
        <v>2646</v>
      </c>
      <c r="Q603" s="270" t="s">
        <v>2674</v>
      </c>
      <c r="R603" s="274">
        <v>10000</v>
      </c>
      <c r="S603" s="270">
        <v>12000</v>
      </c>
      <c r="T603" s="270"/>
      <c r="U603" s="270"/>
      <c r="V603" s="563" t="s">
        <v>2669</v>
      </c>
      <c r="W603" s="270" t="s">
        <v>1203</v>
      </c>
      <c r="X603" s="274">
        <v>10000</v>
      </c>
      <c r="Y603" s="274"/>
      <c r="Z603" s="274"/>
      <c r="AA603" s="274"/>
      <c r="AB603" s="274"/>
      <c r="AC603" s="274"/>
      <c r="AD603" s="20" t="s">
        <v>2675</v>
      </c>
    </row>
    <row r="604" spans="1:30" s="1" customFormat="1" ht="99.75" hidden="1" customHeight="1" x14ac:dyDescent="0.2">
      <c r="A604" s="396" t="s">
        <v>1606</v>
      </c>
      <c r="B604" s="89" t="s">
        <v>1663</v>
      </c>
      <c r="C604" s="89" t="s">
        <v>1910</v>
      </c>
      <c r="D604" s="263" t="s">
        <v>1911</v>
      </c>
      <c r="E604" s="89" t="s">
        <v>1912</v>
      </c>
      <c r="F604" s="263" t="s">
        <v>1667</v>
      </c>
      <c r="G604" s="397">
        <v>2012630010357</v>
      </c>
      <c r="H604" s="400" t="s">
        <v>1913</v>
      </c>
      <c r="I604" s="263" t="s">
        <v>2676</v>
      </c>
      <c r="J604" s="263" t="s">
        <v>2677</v>
      </c>
      <c r="K604" s="19">
        <v>0</v>
      </c>
      <c r="L604" s="270">
        <v>4</v>
      </c>
      <c r="M604" s="270"/>
      <c r="N604" s="270"/>
      <c r="O604" s="270" t="s">
        <v>2673</v>
      </c>
      <c r="P604" s="270" t="s">
        <v>2646</v>
      </c>
      <c r="Q604" s="270" t="s">
        <v>2674</v>
      </c>
      <c r="R604" s="274">
        <v>10000</v>
      </c>
      <c r="S604" s="270">
        <v>12000</v>
      </c>
      <c r="T604" s="270"/>
      <c r="U604" s="270"/>
      <c r="V604" s="563" t="s">
        <v>2669</v>
      </c>
      <c r="W604" s="270" t="s">
        <v>1203</v>
      </c>
      <c r="X604" s="274">
        <v>10000</v>
      </c>
      <c r="Y604" s="274"/>
      <c r="Z604" s="274"/>
      <c r="AA604" s="274"/>
      <c r="AB604" s="274"/>
      <c r="AC604" s="274"/>
      <c r="AD604" s="20" t="s">
        <v>2675</v>
      </c>
    </row>
    <row r="605" spans="1:30" s="1" customFormat="1" ht="99.75" hidden="1" customHeight="1" x14ac:dyDescent="0.2">
      <c r="A605" s="396" t="s">
        <v>1606</v>
      </c>
      <c r="B605" s="89" t="s">
        <v>1663</v>
      </c>
      <c r="C605" s="89" t="s">
        <v>1910</v>
      </c>
      <c r="D605" s="263" t="s">
        <v>1911</v>
      </c>
      <c r="E605" s="89" t="s">
        <v>1912</v>
      </c>
      <c r="F605" s="263" t="s">
        <v>1667</v>
      </c>
      <c r="G605" s="397">
        <v>2012630010357</v>
      </c>
      <c r="H605" s="400" t="s">
        <v>1913</v>
      </c>
      <c r="I605" s="263" t="s">
        <v>2678</v>
      </c>
      <c r="J605" s="263" t="s">
        <v>2679</v>
      </c>
      <c r="K605" s="537">
        <v>0</v>
      </c>
      <c r="L605" s="537">
        <v>1</v>
      </c>
      <c r="M605" s="537"/>
      <c r="N605" s="537"/>
      <c r="O605" s="282" t="s">
        <v>2680</v>
      </c>
      <c r="P605" s="270" t="s">
        <v>2646</v>
      </c>
      <c r="Q605" s="282" t="s">
        <v>2681</v>
      </c>
      <c r="R605" s="285">
        <v>25000</v>
      </c>
      <c r="S605" s="285">
        <v>30000</v>
      </c>
      <c r="T605" s="283"/>
      <c r="U605" s="283"/>
      <c r="V605" s="542" t="s">
        <v>2682</v>
      </c>
      <c r="W605" s="281" t="s">
        <v>1203</v>
      </c>
      <c r="X605" s="283">
        <v>25000</v>
      </c>
      <c r="Y605" s="283"/>
      <c r="Z605" s="283"/>
      <c r="AA605" s="283"/>
      <c r="AB605" s="283"/>
      <c r="AC605" s="283"/>
      <c r="AD605" s="20" t="s">
        <v>2675</v>
      </c>
    </row>
    <row r="606" spans="1:30" s="1" customFormat="1" ht="99.75" hidden="1" customHeight="1" x14ac:dyDescent="0.2">
      <c r="A606" s="396" t="s">
        <v>1606</v>
      </c>
      <c r="B606" s="89" t="s">
        <v>1663</v>
      </c>
      <c r="C606" s="89" t="s">
        <v>1910</v>
      </c>
      <c r="D606" s="263" t="s">
        <v>1911</v>
      </c>
      <c r="E606" s="89" t="s">
        <v>1912</v>
      </c>
      <c r="F606" s="263" t="s">
        <v>1667</v>
      </c>
      <c r="G606" s="397">
        <v>2012630010357</v>
      </c>
      <c r="H606" s="400" t="s">
        <v>1913</v>
      </c>
      <c r="I606" s="263" t="s">
        <v>2683</v>
      </c>
      <c r="J606" s="263" t="s">
        <v>2684</v>
      </c>
      <c r="K606" s="277">
        <v>1</v>
      </c>
      <c r="L606" s="277">
        <v>1</v>
      </c>
      <c r="M606" s="277"/>
      <c r="N606" s="277"/>
      <c r="O606" s="276" t="s">
        <v>2685</v>
      </c>
      <c r="P606" s="276" t="s">
        <v>2646</v>
      </c>
      <c r="Q606" s="276" t="s">
        <v>2686</v>
      </c>
      <c r="R606" s="278">
        <v>246000</v>
      </c>
      <c r="S606" s="278">
        <v>248000</v>
      </c>
      <c r="T606" s="278"/>
      <c r="U606" s="278"/>
      <c r="V606" s="563" t="s">
        <v>2687</v>
      </c>
      <c r="W606" s="279" t="s">
        <v>1203</v>
      </c>
      <c r="X606" s="286">
        <v>246000</v>
      </c>
      <c r="Y606" s="286"/>
      <c r="Z606" s="286"/>
      <c r="AA606" s="286"/>
      <c r="AB606" s="286"/>
      <c r="AC606" s="286"/>
      <c r="AD606" s="20" t="s">
        <v>2670</v>
      </c>
    </row>
    <row r="607" spans="1:30" s="1" customFormat="1" ht="58.5" hidden="1" customHeight="1" x14ac:dyDescent="0.2">
      <c r="A607" s="396" t="s">
        <v>1606</v>
      </c>
      <c r="B607" s="89" t="s">
        <v>1663</v>
      </c>
      <c r="C607" s="89" t="s">
        <v>1910</v>
      </c>
      <c r="D607" s="263" t="s">
        <v>1911</v>
      </c>
      <c r="E607" s="89" t="s">
        <v>1912</v>
      </c>
      <c r="F607" s="263" t="s">
        <v>1934</v>
      </c>
      <c r="G607" s="397" t="s">
        <v>1935</v>
      </c>
      <c r="H607" s="400" t="s">
        <v>1936</v>
      </c>
      <c r="I607" s="263" t="s">
        <v>2688</v>
      </c>
      <c r="J607" s="263" t="s">
        <v>1938</v>
      </c>
      <c r="K607" s="70"/>
      <c r="L607" s="70"/>
      <c r="M607" s="70"/>
      <c r="N607" s="70"/>
      <c r="O607" s="70"/>
      <c r="P607" s="70"/>
      <c r="Q607" s="70"/>
      <c r="R607" s="70"/>
      <c r="S607" s="70"/>
      <c r="T607" s="70"/>
      <c r="U607" s="70"/>
      <c r="V607" s="70"/>
      <c r="W607" s="70" t="s">
        <v>1020</v>
      </c>
      <c r="X607" s="289">
        <f>SUM(X597:X606)</f>
        <v>1647540</v>
      </c>
      <c r="Y607" s="365"/>
      <c r="Z607" s="365"/>
      <c r="AA607" s="365"/>
      <c r="AB607" s="365"/>
      <c r="AC607" s="365"/>
      <c r="AD607" s="71"/>
    </row>
    <row r="608" spans="1:30" s="1" customFormat="1" ht="134.25" hidden="1" customHeight="1" x14ac:dyDescent="0.2">
      <c r="A608" s="396" t="s">
        <v>1606</v>
      </c>
      <c r="B608" s="89" t="s">
        <v>1663</v>
      </c>
      <c r="C608" s="89" t="s">
        <v>1910</v>
      </c>
      <c r="D608" s="263" t="s">
        <v>1911</v>
      </c>
      <c r="E608" s="89" t="s">
        <v>1912</v>
      </c>
      <c r="F608" s="290" t="s">
        <v>1934</v>
      </c>
      <c r="G608" s="397" t="s">
        <v>1935</v>
      </c>
      <c r="H608" s="400" t="s">
        <v>1936</v>
      </c>
      <c r="I608" s="263" t="s">
        <v>1943</v>
      </c>
      <c r="J608" s="263" t="s">
        <v>1944</v>
      </c>
      <c r="K608" s="207">
        <v>0</v>
      </c>
      <c r="L608" s="84">
        <v>1</v>
      </c>
      <c r="M608" s="84"/>
      <c r="N608" s="84"/>
      <c r="O608" s="207" t="s">
        <v>2689</v>
      </c>
      <c r="P608" s="291" t="s">
        <v>2690</v>
      </c>
      <c r="Q608" s="207" t="s">
        <v>2691</v>
      </c>
      <c r="R608" s="19">
        <v>0</v>
      </c>
      <c r="S608" s="19">
        <v>220000000</v>
      </c>
      <c r="T608" s="19"/>
      <c r="U608" s="19"/>
      <c r="V608" s="563" t="s">
        <v>2692</v>
      </c>
      <c r="W608" s="207" t="s">
        <v>2693</v>
      </c>
      <c r="X608" s="293">
        <v>220000</v>
      </c>
      <c r="Y608" s="293"/>
      <c r="Z608" s="293"/>
      <c r="AA608" s="293"/>
      <c r="AB608" s="293"/>
      <c r="AC608" s="293"/>
      <c r="AD608" s="563" t="s">
        <v>2694</v>
      </c>
    </row>
    <row r="609" spans="1:30" s="1" customFormat="1" ht="140.25" hidden="1" customHeight="1" x14ac:dyDescent="0.2">
      <c r="A609" s="396" t="s">
        <v>1606</v>
      </c>
      <c r="B609" s="89" t="s">
        <v>1663</v>
      </c>
      <c r="C609" s="89" t="s">
        <v>1910</v>
      </c>
      <c r="D609" s="263" t="s">
        <v>1911</v>
      </c>
      <c r="E609" s="89" t="s">
        <v>1912</v>
      </c>
      <c r="F609" s="263" t="s">
        <v>1934</v>
      </c>
      <c r="G609" s="397" t="s">
        <v>1935</v>
      </c>
      <c r="H609" s="400" t="s">
        <v>1936</v>
      </c>
      <c r="I609" s="263" t="s">
        <v>1948</v>
      </c>
      <c r="J609" s="263" t="s">
        <v>2695</v>
      </c>
      <c r="K609" s="207">
        <v>0</v>
      </c>
      <c r="L609" s="84">
        <v>1</v>
      </c>
      <c r="M609" s="84"/>
      <c r="N609" s="84"/>
      <c r="O609" s="207" t="s">
        <v>2689</v>
      </c>
      <c r="P609" s="291" t="s">
        <v>2690</v>
      </c>
      <c r="Q609" s="207" t="s">
        <v>2696</v>
      </c>
      <c r="R609" s="19">
        <v>0</v>
      </c>
      <c r="S609" s="19">
        <v>30000000</v>
      </c>
      <c r="T609" s="19"/>
      <c r="U609" s="19"/>
      <c r="V609" s="563" t="s">
        <v>2697</v>
      </c>
      <c r="W609" s="207" t="s">
        <v>2693</v>
      </c>
      <c r="X609" s="293">
        <v>30000</v>
      </c>
      <c r="Y609" s="293"/>
      <c r="Z609" s="293"/>
      <c r="AA609" s="293"/>
      <c r="AB609" s="293"/>
      <c r="AC609" s="293"/>
      <c r="AD609" s="563" t="s">
        <v>2694</v>
      </c>
    </row>
    <row r="610" spans="1:30" s="1" customFormat="1" ht="66.75" hidden="1" customHeight="1" x14ac:dyDescent="0.2">
      <c r="A610" s="396" t="s">
        <v>1606</v>
      </c>
      <c r="B610" s="89" t="s">
        <v>1663</v>
      </c>
      <c r="C610" s="89" t="s">
        <v>1910</v>
      </c>
      <c r="D610" s="263" t="s">
        <v>1911</v>
      </c>
      <c r="E610" s="89" t="s">
        <v>1912</v>
      </c>
      <c r="F610" s="263" t="s">
        <v>1953</v>
      </c>
      <c r="G610" s="397">
        <v>2012630010359</v>
      </c>
      <c r="H610" s="400" t="s">
        <v>1954</v>
      </c>
      <c r="I610" s="263" t="s">
        <v>2698</v>
      </c>
      <c r="J610" s="263" t="s">
        <v>1956</v>
      </c>
      <c r="K610" s="70"/>
      <c r="L610" s="70"/>
      <c r="M610" s="70"/>
      <c r="N610" s="70"/>
      <c r="O610" s="70"/>
      <c r="P610" s="70"/>
      <c r="Q610" s="70"/>
      <c r="R610" s="70"/>
      <c r="S610" s="70"/>
      <c r="T610" s="70"/>
      <c r="U610" s="70"/>
      <c r="V610" s="70"/>
      <c r="W610" s="70" t="s">
        <v>1020</v>
      </c>
      <c r="X610" s="292">
        <f>SUM(X608:X609)</f>
        <v>250000</v>
      </c>
      <c r="Y610" s="366"/>
      <c r="Z610" s="366"/>
      <c r="AA610" s="366"/>
      <c r="AB610" s="366"/>
      <c r="AC610" s="366"/>
      <c r="AD610" s="71"/>
    </row>
    <row r="611" spans="1:30" s="1" customFormat="1" ht="249.75" hidden="1" customHeight="1" x14ac:dyDescent="0.2">
      <c r="A611" s="396" t="s">
        <v>1606</v>
      </c>
      <c r="B611" s="89" t="s">
        <v>1663</v>
      </c>
      <c r="C611" s="89" t="s">
        <v>1910</v>
      </c>
      <c r="D611" s="263" t="s">
        <v>1911</v>
      </c>
      <c r="E611" s="89" t="s">
        <v>1912</v>
      </c>
      <c r="F611" s="263" t="s">
        <v>1953</v>
      </c>
      <c r="G611" s="397">
        <v>2012630010359</v>
      </c>
      <c r="H611" s="400" t="s">
        <v>1954</v>
      </c>
      <c r="I611" s="263" t="s">
        <v>1961</v>
      </c>
      <c r="J611" s="263" t="s">
        <v>1962</v>
      </c>
      <c r="K611" s="105" t="s">
        <v>2699</v>
      </c>
      <c r="L611" s="105" t="s">
        <v>2700</v>
      </c>
      <c r="M611" s="105"/>
      <c r="N611" s="105"/>
      <c r="O611" s="195" t="s">
        <v>2701</v>
      </c>
      <c r="P611" s="105" t="s">
        <v>2702</v>
      </c>
      <c r="Q611" s="105" t="s">
        <v>2703</v>
      </c>
      <c r="R611" s="77">
        <v>13</v>
      </c>
      <c r="S611" s="77">
        <v>13</v>
      </c>
      <c r="T611" s="77"/>
      <c r="U611" s="77"/>
      <c r="V611" s="77" t="s">
        <v>2704</v>
      </c>
      <c r="W611" s="105" t="s">
        <v>333</v>
      </c>
      <c r="X611" s="559">
        <v>18700</v>
      </c>
      <c r="Y611" s="367"/>
      <c r="Z611" s="367"/>
      <c r="AA611" s="367"/>
      <c r="AB611" s="367"/>
      <c r="AC611" s="367"/>
      <c r="AD611" s="106" t="s">
        <v>2705</v>
      </c>
    </row>
    <row r="612" spans="1:30" s="1" customFormat="1" ht="219.75" hidden="1" customHeight="1" x14ac:dyDescent="0.2">
      <c r="A612" s="396" t="s">
        <v>1606</v>
      </c>
      <c r="B612" s="89" t="s">
        <v>1663</v>
      </c>
      <c r="C612" s="89" t="s">
        <v>1910</v>
      </c>
      <c r="D612" s="263" t="s">
        <v>1911</v>
      </c>
      <c r="E612" s="89" t="s">
        <v>1912</v>
      </c>
      <c r="F612" s="263" t="s">
        <v>1953</v>
      </c>
      <c r="G612" s="397">
        <v>2012630010359</v>
      </c>
      <c r="H612" s="400" t="s">
        <v>1954</v>
      </c>
      <c r="I612" s="263" t="s">
        <v>1966</v>
      </c>
      <c r="J612" s="263" t="s">
        <v>1967</v>
      </c>
      <c r="K612" s="108" t="s">
        <v>2706</v>
      </c>
      <c r="L612" s="108" t="s">
        <v>2707</v>
      </c>
      <c r="M612" s="108"/>
      <c r="N612" s="108"/>
      <c r="O612" s="109" t="s">
        <v>2708</v>
      </c>
      <c r="P612" s="108" t="s">
        <v>2709</v>
      </c>
      <c r="Q612" s="108" t="s">
        <v>2710</v>
      </c>
      <c r="R612" s="77">
        <v>7</v>
      </c>
      <c r="S612" s="77">
        <v>6</v>
      </c>
      <c r="T612" s="77"/>
      <c r="U612" s="77"/>
      <c r="V612" s="77" t="s">
        <v>2711</v>
      </c>
      <c r="W612" s="108" t="s">
        <v>333</v>
      </c>
      <c r="X612" s="664">
        <v>43800</v>
      </c>
      <c r="Y612" s="368"/>
      <c r="Z612" s="368"/>
      <c r="AA612" s="368"/>
      <c r="AB612" s="368"/>
      <c r="AC612" s="368"/>
      <c r="AD612" s="106" t="s">
        <v>2705</v>
      </c>
    </row>
    <row r="613" spans="1:30" s="1" customFormat="1" ht="255.75" hidden="1" thickBot="1" x14ac:dyDescent="0.25">
      <c r="A613" s="396" t="s">
        <v>1606</v>
      </c>
      <c r="B613" s="89" t="s">
        <v>1663</v>
      </c>
      <c r="C613" s="89" t="s">
        <v>1910</v>
      </c>
      <c r="D613" s="263" t="s">
        <v>1911</v>
      </c>
      <c r="E613" s="89" t="s">
        <v>1912</v>
      </c>
      <c r="F613" s="263" t="s">
        <v>1953</v>
      </c>
      <c r="G613" s="397">
        <v>2012630010359</v>
      </c>
      <c r="H613" s="400" t="s">
        <v>1954</v>
      </c>
      <c r="I613" s="263" t="s">
        <v>1969</v>
      </c>
      <c r="J613" s="263" t="s">
        <v>1970</v>
      </c>
      <c r="K613" s="108" t="s">
        <v>2706</v>
      </c>
      <c r="L613" s="108" t="s">
        <v>2707</v>
      </c>
      <c r="M613" s="108"/>
      <c r="N613" s="108"/>
      <c r="O613" s="109" t="s">
        <v>2708</v>
      </c>
      <c r="P613" s="108" t="s">
        <v>2709</v>
      </c>
      <c r="Q613" s="108" t="s">
        <v>2710</v>
      </c>
      <c r="R613" s="107" t="s">
        <v>2712</v>
      </c>
      <c r="S613" s="107">
        <v>59</v>
      </c>
      <c r="T613" s="77"/>
      <c r="U613" s="77"/>
      <c r="V613" s="77" t="s">
        <v>2711</v>
      </c>
      <c r="W613" s="108" t="s">
        <v>333</v>
      </c>
      <c r="X613" s="665"/>
      <c r="Y613" s="367"/>
      <c r="Z613" s="367"/>
      <c r="AA613" s="367"/>
      <c r="AB613" s="367"/>
      <c r="AC613" s="367"/>
      <c r="AD613" s="106" t="s">
        <v>2705</v>
      </c>
    </row>
    <row r="614" spans="1:30" s="1" customFormat="1" ht="207" hidden="1" customHeight="1" x14ac:dyDescent="0.2">
      <c r="A614" s="396" t="s">
        <v>1606</v>
      </c>
      <c r="B614" s="89" t="s">
        <v>1663</v>
      </c>
      <c r="C614" s="89" t="s">
        <v>1974</v>
      </c>
      <c r="D614" s="263" t="s">
        <v>1975</v>
      </c>
      <c r="E614" s="89" t="s">
        <v>1976</v>
      </c>
      <c r="F614" s="263" t="s">
        <v>1977</v>
      </c>
      <c r="G614" s="397">
        <v>2012630010200</v>
      </c>
      <c r="H614" s="400" t="s">
        <v>1978</v>
      </c>
      <c r="I614" s="263" t="s">
        <v>1904</v>
      </c>
      <c r="J614" s="263" t="s">
        <v>1905</v>
      </c>
      <c r="K614" s="108" t="s">
        <v>2713</v>
      </c>
      <c r="L614" s="108" t="s">
        <v>2714</v>
      </c>
      <c r="M614" s="108"/>
      <c r="N614" s="108"/>
      <c r="O614" s="109" t="s">
        <v>2715</v>
      </c>
      <c r="P614" s="108" t="s">
        <v>2716</v>
      </c>
      <c r="Q614" s="108" t="s">
        <v>2717</v>
      </c>
      <c r="R614" s="108">
        <v>30</v>
      </c>
      <c r="S614" s="107">
        <v>30</v>
      </c>
      <c r="T614" s="77"/>
      <c r="U614" s="77"/>
      <c r="V614" s="77" t="s">
        <v>2718</v>
      </c>
      <c r="W614" s="108" t="s">
        <v>333</v>
      </c>
      <c r="X614" s="664">
        <v>15300</v>
      </c>
      <c r="Y614" s="368"/>
      <c r="Z614" s="368"/>
      <c r="AA614" s="368"/>
      <c r="AB614" s="368"/>
      <c r="AC614" s="368"/>
      <c r="AD614" s="106" t="s">
        <v>2705</v>
      </c>
    </row>
    <row r="615" spans="1:30" s="1" customFormat="1" ht="217.5" hidden="1" thickBot="1" x14ac:dyDescent="0.25">
      <c r="A615" s="396" t="s">
        <v>1606</v>
      </c>
      <c r="B615" s="89" t="s">
        <v>1663</v>
      </c>
      <c r="C615" s="89" t="s">
        <v>1974</v>
      </c>
      <c r="D615" s="263" t="s">
        <v>1975</v>
      </c>
      <c r="E615" s="89" t="s">
        <v>1976</v>
      </c>
      <c r="F615" s="263" t="s">
        <v>1986</v>
      </c>
      <c r="G615" s="397">
        <v>2012630010360</v>
      </c>
      <c r="H615" s="400" t="s">
        <v>1987</v>
      </c>
      <c r="I615" s="263" t="s">
        <v>2719</v>
      </c>
      <c r="J615" s="263" t="s">
        <v>2720</v>
      </c>
      <c r="K615" s="108" t="s">
        <v>2713</v>
      </c>
      <c r="L615" s="108" t="s">
        <v>2714</v>
      </c>
      <c r="M615" s="108"/>
      <c r="N615" s="108"/>
      <c r="O615" s="109" t="s">
        <v>2715</v>
      </c>
      <c r="P615" s="108" t="s">
        <v>2716</v>
      </c>
      <c r="Q615" s="108" t="s">
        <v>2717</v>
      </c>
      <c r="R615" s="108">
        <v>25</v>
      </c>
      <c r="S615" s="107">
        <v>20</v>
      </c>
      <c r="T615" s="77"/>
      <c r="U615" s="77"/>
      <c r="V615" s="77" t="s">
        <v>2718</v>
      </c>
      <c r="W615" s="108" t="s">
        <v>333</v>
      </c>
      <c r="X615" s="680"/>
      <c r="Y615" s="368"/>
      <c r="Z615" s="368"/>
      <c r="AA615" s="368"/>
      <c r="AB615" s="368"/>
      <c r="AC615" s="368"/>
      <c r="AD615" s="106" t="s">
        <v>2705</v>
      </c>
    </row>
    <row r="616" spans="1:30" s="1" customFormat="1" ht="217.5" hidden="1" thickBot="1" x14ac:dyDescent="0.25">
      <c r="A616" s="396" t="s">
        <v>1606</v>
      </c>
      <c r="B616" s="89" t="s">
        <v>1663</v>
      </c>
      <c r="C616" s="89" t="s">
        <v>1974</v>
      </c>
      <c r="D616" s="263" t="s">
        <v>1975</v>
      </c>
      <c r="E616" s="89" t="s">
        <v>1976</v>
      </c>
      <c r="F616" s="263" t="s">
        <v>1986</v>
      </c>
      <c r="G616" s="397">
        <v>2012630010360</v>
      </c>
      <c r="H616" s="400" t="s">
        <v>1987</v>
      </c>
      <c r="I616" s="263" t="s">
        <v>2001</v>
      </c>
      <c r="J616" s="263" t="s">
        <v>2002</v>
      </c>
      <c r="K616" s="108" t="s">
        <v>2713</v>
      </c>
      <c r="L616" s="108" t="s">
        <v>2714</v>
      </c>
      <c r="M616" s="108"/>
      <c r="N616" s="108"/>
      <c r="O616" s="109" t="s">
        <v>2715</v>
      </c>
      <c r="P616" s="108" t="s">
        <v>2716</v>
      </c>
      <c r="Q616" s="108" t="s">
        <v>2717</v>
      </c>
      <c r="R616" s="108">
        <v>118</v>
      </c>
      <c r="S616" s="107">
        <v>100</v>
      </c>
      <c r="T616" s="77"/>
      <c r="U616" s="77"/>
      <c r="V616" s="77" t="s">
        <v>2718</v>
      </c>
      <c r="W616" s="108" t="s">
        <v>333</v>
      </c>
      <c r="X616" s="665"/>
      <c r="Y616" s="367"/>
      <c r="Z616" s="367"/>
      <c r="AA616" s="367"/>
      <c r="AB616" s="367"/>
      <c r="AC616" s="367"/>
      <c r="AD616" s="106" t="s">
        <v>2705</v>
      </c>
    </row>
    <row r="617" spans="1:30" s="1" customFormat="1" ht="248.25" hidden="1" customHeight="1" x14ac:dyDescent="0.2">
      <c r="A617" s="396" t="s">
        <v>1606</v>
      </c>
      <c r="B617" s="89" t="s">
        <v>1663</v>
      </c>
      <c r="C617" s="89" t="s">
        <v>1974</v>
      </c>
      <c r="D617" s="263" t="s">
        <v>1975</v>
      </c>
      <c r="E617" s="89" t="s">
        <v>1976</v>
      </c>
      <c r="F617" s="263" t="s">
        <v>1986</v>
      </c>
      <c r="G617" s="397">
        <v>2012630010360</v>
      </c>
      <c r="H617" s="400" t="s">
        <v>1987</v>
      </c>
      <c r="I617" s="263" t="s">
        <v>2006</v>
      </c>
      <c r="J617" s="263" t="s">
        <v>2007</v>
      </c>
      <c r="K617" s="108" t="s">
        <v>2721</v>
      </c>
      <c r="L617" s="108" t="s">
        <v>2722</v>
      </c>
      <c r="M617" s="108"/>
      <c r="N617" s="108"/>
      <c r="O617" s="109" t="s">
        <v>2723</v>
      </c>
      <c r="P617" s="108" t="s">
        <v>2724</v>
      </c>
      <c r="Q617" s="108" t="s">
        <v>2725</v>
      </c>
      <c r="R617" s="107">
        <v>12</v>
      </c>
      <c r="S617" s="107">
        <v>12</v>
      </c>
      <c r="T617" s="77"/>
      <c r="U617" s="77"/>
      <c r="V617" s="77" t="s">
        <v>2726</v>
      </c>
      <c r="W617" s="107" t="s">
        <v>333</v>
      </c>
      <c r="X617" s="669">
        <v>8750</v>
      </c>
      <c r="Y617" s="369"/>
      <c r="Z617" s="369"/>
      <c r="AA617" s="369"/>
      <c r="AB617" s="369"/>
      <c r="AC617" s="369"/>
      <c r="AD617" s="106" t="s">
        <v>2705</v>
      </c>
    </row>
    <row r="618" spans="1:30" s="1" customFormat="1" ht="236.25" hidden="1" customHeight="1" x14ac:dyDescent="0.2">
      <c r="A618" s="396" t="s">
        <v>1606</v>
      </c>
      <c r="B618" s="89" t="s">
        <v>1663</v>
      </c>
      <c r="C618" s="89" t="s">
        <v>1974</v>
      </c>
      <c r="D618" s="263" t="s">
        <v>1975</v>
      </c>
      <c r="E618" s="89" t="s">
        <v>1976</v>
      </c>
      <c r="F618" s="263" t="s">
        <v>1986</v>
      </c>
      <c r="G618" s="397">
        <v>2012630010360</v>
      </c>
      <c r="H618" s="400" t="s">
        <v>1987</v>
      </c>
      <c r="I618" s="263" t="s">
        <v>2011</v>
      </c>
      <c r="J618" s="263" t="s">
        <v>2012</v>
      </c>
      <c r="K618" s="108" t="s">
        <v>2721</v>
      </c>
      <c r="L618" s="108" t="s">
        <v>2722</v>
      </c>
      <c r="M618" s="108"/>
      <c r="N618" s="108"/>
      <c r="O618" s="109" t="s">
        <v>2723</v>
      </c>
      <c r="P618" s="108" t="s">
        <v>2724</v>
      </c>
      <c r="Q618" s="108" t="s">
        <v>2725</v>
      </c>
      <c r="R618" s="563">
        <v>30</v>
      </c>
      <c r="S618" s="563">
        <v>30</v>
      </c>
      <c r="T618" s="23"/>
      <c r="U618" s="23"/>
      <c r="V618" s="77" t="s">
        <v>2726</v>
      </c>
      <c r="W618" s="107" t="s">
        <v>333</v>
      </c>
      <c r="X618" s="670"/>
      <c r="Y618" s="369"/>
      <c r="Z618" s="369"/>
      <c r="AA618" s="369"/>
      <c r="AB618" s="369"/>
      <c r="AC618" s="369"/>
      <c r="AD618" s="106" t="s">
        <v>2705</v>
      </c>
    </row>
    <row r="619" spans="1:30" s="1" customFormat="1" ht="66" hidden="1" customHeight="1" x14ac:dyDescent="0.2">
      <c r="A619" s="396" t="s">
        <v>1606</v>
      </c>
      <c r="B619" s="89" t="s">
        <v>1663</v>
      </c>
      <c r="C619" s="89" t="s">
        <v>1974</v>
      </c>
      <c r="D619" s="263" t="s">
        <v>1975</v>
      </c>
      <c r="E619" s="89" t="s">
        <v>1976</v>
      </c>
      <c r="F619" s="263" t="s">
        <v>1986</v>
      </c>
      <c r="G619" s="397">
        <v>2012630010360</v>
      </c>
      <c r="H619" s="400" t="s">
        <v>1987</v>
      </c>
      <c r="I619" s="263" t="s">
        <v>2017</v>
      </c>
      <c r="J619" s="263" t="s">
        <v>2018</v>
      </c>
      <c r="K619" s="70"/>
      <c r="L619" s="70"/>
      <c r="M619" s="70"/>
      <c r="N619" s="70"/>
      <c r="O619" s="70"/>
      <c r="P619" s="70"/>
      <c r="Q619" s="70"/>
      <c r="R619" s="70"/>
      <c r="S619" s="70"/>
      <c r="T619" s="70"/>
      <c r="U619" s="70"/>
      <c r="V619" s="70"/>
      <c r="W619" s="70"/>
      <c r="X619" s="110">
        <f>SUM(X611:X617)</f>
        <v>86550</v>
      </c>
      <c r="Y619" s="349"/>
      <c r="Z619" s="349"/>
      <c r="AA619" s="349"/>
      <c r="AB619" s="349"/>
      <c r="AC619" s="349"/>
      <c r="AD619" s="71"/>
    </row>
    <row r="620" spans="1:30" s="1" customFormat="1" ht="110.25" hidden="1" customHeight="1" x14ac:dyDescent="0.2">
      <c r="A620" s="396" t="s">
        <v>1606</v>
      </c>
      <c r="B620" s="89" t="s">
        <v>1663</v>
      </c>
      <c r="C620" s="89" t="s">
        <v>1974</v>
      </c>
      <c r="D620" s="263" t="s">
        <v>1975</v>
      </c>
      <c r="E620" s="89" t="s">
        <v>1976</v>
      </c>
      <c r="F620" s="263" t="s">
        <v>1986</v>
      </c>
      <c r="G620" s="397">
        <v>2012630010360</v>
      </c>
      <c r="H620" s="400" t="s">
        <v>1987</v>
      </c>
      <c r="I620" s="263" t="s">
        <v>2023</v>
      </c>
      <c r="J620" s="263" t="s">
        <v>2024</v>
      </c>
      <c r="K620" s="19">
        <v>260</v>
      </c>
      <c r="L620" s="563">
        <v>0</v>
      </c>
      <c r="M620" s="563"/>
      <c r="N620" s="563"/>
      <c r="O620" s="19" t="s">
        <v>2727</v>
      </c>
      <c r="P620" s="19" t="s">
        <v>2728</v>
      </c>
      <c r="Q620" s="19" t="s">
        <v>2729</v>
      </c>
      <c r="R620" s="563">
        <v>0</v>
      </c>
      <c r="S620" s="563">
        <v>2</v>
      </c>
      <c r="T620" s="563"/>
      <c r="U620" s="563"/>
      <c r="V620" s="19">
        <v>6010101</v>
      </c>
      <c r="W620" s="19" t="s">
        <v>2730</v>
      </c>
      <c r="X620" s="671">
        <v>131370</v>
      </c>
      <c r="Y620" s="560"/>
      <c r="Z620" s="560"/>
      <c r="AA620" s="560"/>
      <c r="AB620" s="560"/>
      <c r="AC620" s="560"/>
      <c r="AD620" s="19" t="s">
        <v>2731</v>
      </c>
    </row>
    <row r="621" spans="1:30" s="1" customFormat="1" ht="122.25" hidden="1" customHeight="1" x14ac:dyDescent="0.2">
      <c r="A621" s="396" t="s">
        <v>1606</v>
      </c>
      <c r="B621" s="89" t="s">
        <v>1663</v>
      </c>
      <c r="C621" s="89" t="s">
        <v>1974</v>
      </c>
      <c r="D621" s="263" t="s">
        <v>1975</v>
      </c>
      <c r="E621" s="89" t="s">
        <v>1976</v>
      </c>
      <c r="F621" s="263" t="s">
        <v>1986</v>
      </c>
      <c r="G621" s="397">
        <v>2012630010360</v>
      </c>
      <c r="H621" s="400" t="s">
        <v>1987</v>
      </c>
      <c r="I621" s="263" t="s">
        <v>2029</v>
      </c>
      <c r="J621" s="263" t="s">
        <v>2030</v>
      </c>
      <c r="K621" s="19">
        <v>260</v>
      </c>
      <c r="L621" s="563">
        <v>0</v>
      </c>
      <c r="M621" s="563"/>
      <c r="N621" s="563"/>
      <c r="O621" s="19" t="s">
        <v>2727</v>
      </c>
      <c r="P621" s="19" t="s">
        <v>2728</v>
      </c>
      <c r="Q621" s="19" t="s">
        <v>2732</v>
      </c>
      <c r="R621" s="563">
        <v>0</v>
      </c>
      <c r="S621" s="19">
        <v>2</v>
      </c>
      <c r="T621" s="19"/>
      <c r="U621" s="19"/>
      <c r="V621" s="19">
        <v>6010101</v>
      </c>
      <c r="W621" s="19" t="s">
        <v>2730</v>
      </c>
      <c r="X621" s="672"/>
      <c r="Y621" s="561"/>
      <c r="Z621" s="561"/>
      <c r="AA621" s="561"/>
      <c r="AB621" s="561"/>
      <c r="AC621" s="561"/>
      <c r="AD621" s="19" t="s">
        <v>2731</v>
      </c>
    </row>
    <row r="622" spans="1:30" s="1" customFormat="1" ht="72" hidden="1" customHeight="1" x14ac:dyDescent="0.2">
      <c r="A622" s="396" t="s">
        <v>1606</v>
      </c>
      <c r="B622" s="89" t="s">
        <v>1663</v>
      </c>
      <c r="C622" s="89" t="s">
        <v>1974</v>
      </c>
      <c r="D622" s="263" t="s">
        <v>1975</v>
      </c>
      <c r="E622" s="89" t="s">
        <v>1976</v>
      </c>
      <c r="F622" s="263" t="s">
        <v>1986</v>
      </c>
      <c r="G622" s="397">
        <v>2012630010360</v>
      </c>
      <c r="H622" s="400" t="s">
        <v>1987</v>
      </c>
      <c r="I622" s="263" t="s">
        <v>2034</v>
      </c>
      <c r="J622" s="263" t="s">
        <v>2035</v>
      </c>
      <c r="K622" s="19">
        <v>0</v>
      </c>
      <c r="L622" s="563">
        <v>0</v>
      </c>
      <c r="M622" s="563"/>
      <c r="N622" s="563"/>
      <c r="O622" s="19" t="s">
        <v>2727</v>
      </c>
      <c r="P622" s="19" t="s">
        <v>2728</v>
      </c>
      <c r="Q622" s="19" t="s">
        <v>2733</v>
      </c>
      <c r="R622" s="563">
        <v>0</v>
      </c>
      <c r="S622" s="19">
        <v>2</v>
      </c>
      <c r="T622" s="19"/>
      <c r="U622" s="19"/>
      <c r="V622" s="19">
        <v>6010102</v>
      </c>
      <c r="W622" s="19" t="s">
        <v>2730</v>
      </c>
      <c r="X622" s="673">
        <v>38417</v>
      </c>
      <c r="Y622" s="562"/>
      <c r="Z622" s="562"/>
      <c r="AA622" s="562"/>
      <c r="AB622" s="562"/>
      <c r="AC622" s="562"/>
      <c r="AD622" s="19" t="s">
        <v>2731</v>
      </c>
    </row>
    <row r="623" spans="1:30" s="1" customFormat="1" ht="67.5" hidden="1" customHeight="1" x14ac:dyDescent="0.2">
      <c r="A623" s="396" t="s">
        <v>1606</v>
      </c>
      <c r="B623" s="89" t="s">
        <v>1663</v>
      </c>
      <c r="C623" s="89" t="s">
        <v>1974</v>
      </c>
      <c r="D623" s="263" t="s">
        <v>1975</v>
      </c>
      <c r="E623" s="89" t="s">
        <v>1976</v>
      </c>
      <c r="F623" s="263" t="s">
        <v>1986</v>
      </c>
      <c r="G623" s="397">
        <v>2012630010360</v>
      </c>
      <c r="H623" s="400" t="s">
        <v>1987</v>
      </c>
      <c r="I623" s="263" t="s">
        <v>2039</v>
      </c>
      <c r="J623" s="263" t="s">
        <v>2040</v>
      </c>
      <c r="K623" s="19">
        <v>0</v>
      </c>
      <c r="L623" s="563">
        <v>0</v>
      </c>
      <c r="M623" s="563"/>
      <c r="N623" s="563"/>
      <c r="O623" s="19" t="s">
        <v>2727</v>
      </c>
      <c r="P623" s="19" t="s">
        <v>2728</v>
      </c>
      <c r="Q623" s="19" t="s">
        <v>2734</v>
      </c>
      <c r="R623" s="563">
        <v>0</v>
      </c>
      <c r="S623" s="19">
        <v>2</v>
      </c>
      <c r="T623" s="19"/>
      <c r="U623" s="19"/>
      <c r="V623" s="19">
        <v>6010102</v>
      </c>
      <c r="W623" s="19" t="s">
        <v>2730</v>
      </c>
      <c r="X623" s="674"/>
      <c r="Y623" s="563"/>
      <c r="Z623" s="563"/>
      <c r="AA623" s="563"/>
      <c r="AB623" s="563"/>
      <c r="AC623" s="563"/>
      <c r="AD623" s="19" t="s">
        <v>2731</v>
      </c>
    </row>
    <row r="624" spans="1:30" s="1" customFormat="1" ht="107.25" hidden="1" customHeight="1" x14ac:dyDescent="0.2">
      <c r="A624" s="396" t="s">
        <v>1606</v>
      </c>
      <c r="B624" s="89" t="s">
        <v>1663</v>
      </c>
      <c r="C624" s="89" t="s">
        <v>1974</v>
      </c>
      <c r="D624" s="263" t="s">
        <v>1975</v>
      </c>
      <c r="E624" s="89" t="s">
        <v>1976</v>
      </c>
      <c r="F624" s="263" t="s">
        <v>1986</v>
      </c>
      <c r="G624" s="397">
        <v>2012630010360</v>
      </c>
      <c r="H624" s="400" t="s">
        <v>1987</v>
      </c>
      <c r="I624" s="263" t="s">
        <v>2735</v>
      </c>
      <c r="J624" s="263" t="s">
        <v>2044</v>
      </c>
      <c r="K624" s="19">
        <v>0</v>
      </c>
      <c r="L624" s="563">
        <v>32</v>
      </c>
      <c r="M624" s="563"/>
      <c r="N624" s="563"/>
      <c r="O624" s="7" t="s">
        <v>2736</v>
      </c>
      <c r="P624" s="19" t="s">
        <v>2737</v>
      </c>
      <c r="Q624" s="19" t="s">
        <v>2738</v>
      </c>
      <c r="R624" s="19">
        <v>0</v>
      </c>
      <c r="S624" s="19">
        <v>31</v>
      </c>
      <c r="T624" s="19"/>
      <c r="U624" s="19"/>
      <c r="V624" s="19">
        <v>6010103</v>
      </c>
      <c r="W624" s="19" t="s">
        <v>2730</v>
      </c>
      <c r="X624" s="562">
        <v>6497</v>
      </c>
      <c r="Y624" s="370"/>
      <c r="Z624" s="370"/>
      <c r="AA624" s="370"/>
      <c r="AB624" s="370"/>
      <c r="AC624" s="370"/>
      <c r="AD624" s="67" t="s">
        <v>2731</v>
      </c>
    </row>
    <row r="625" spans="1:30" s="1" customFormat="1" ht="85.5" hidden="1" customHeight="1" x14ac:dyDescent="0.2">
      <c r="A625" s="396" t="s">
        <v>1606</v>
      </c>
      <c r="B625" s="89" t="s">
        <v>1663</v>
      </c>
      <c r="C625" s="89" t="s">
        <v>1974</v>
      </c>
      <c r="D625" s="263" t="s">
        <v>1975</v>
      </c>
      <c r="E625" s="89" t="s">
        <v>1976</v>
      </c>
      <c r="F625" s="263" t="s">
        <v>1986</v>
      </c>
      <c r="G625" s="397">
        <v>2012630010360</v>
      </c>
      <c r="H625" s="400" t="s">
        <v>1987</v>
      </c>
      <c r="I625" s="263" t="s">
        <v>2047</v>
      </c>
      <c r="J625" s="263" t="s">
        <v>2048</v>
      </c>
      <c r="K625" s="19">
        <v>0</v>
      </c>
      <c r="L625" s="563">
        <v>40</v>
      </c>
      <c r="M625" s="563"/>
      <c r="N625" s="563"/>
      <c r="O625" s="7" t="s">
        <v>2739</v>
      </c>
      <c r="P625" s="19" t="s">
        <v>2740</v>
      </c>
      <c r="Q625" s="19" t="s">
        <v>2741</v>
      </c>
      <c r="R625" s="19">
        <v>0</v>
      </c>
      <c r="S625" s="19">
        <v>10</v>
      </c>
      <c r="T625" s="19"/>
      <c r="U625" s="19"/>
      <c r="V625" s="19">
        <v>6010203</v>
      </c>
      <c r="W625" s="19" t="s">
        <v>2730</v>
      </c>
      <c r="X625" s="562">
        <v>17087</v>
      </c>
      <c r="Y625" s="370"/>
      <c r="Z625" s="370"/>
      <c r="AA625" s="370"/>
      <c r="AB625" s="370"/>
      <c r="AC625" s="370"/>
      <c r="AD625" s="67" t="s">
        <v>2731</v>
      </c>
    </row>
    <row r="626" spans="1:30" s="1" customFormat="1" ht="84" hidden="1" customHeight="1" x14ac:dyDescent="0.2">
      <c r="A626" s="396" t="s">
        <v>1606</v>
      </c>
      <c r="B626" s="89" t="s">
        <v>1663</v>
      </c>
      <c r="C626" s="89" t="s">
        <v>1974</v>
      </c>
      <c r="D626" s="263" t="s">
        <v>1975</v>
      </c>
      <c r="E626" s="89" t="s">
        <v>1976</v>
      </c>
      <c r="F626" s="263" t="s">
        <v>2052</v>
      </c>
      <c r="G626" s="397">
        <v>2012630010361</v>
      </c>
      <c r="H626" s="400" t="s">
        <v>2053</v>
      </c>
      <c r="I626" s="263" t="s">
        <v>2742</v>
      </c>
      <c r="J626" s="263" t="s">
        <v>2055</v>
      </c>
      <c r="K626" s="19">
        <v>0</v>
      </c>
      <c r="L626" s="19">
        <v>1</v>
      </c>
      <c r="M626" s="19"/>
      <c r="N626" s="19"/>
      <c r="O626" s="19" t="s">
        <v>2743</v>
      </c>
      <c r="P626" s="19" t="s">
        <v>2709</v>
      </c>
      <c r="Q626" s="19" t="s">
        <v>2743</v>
      </c>
      <c r="R626" s="19">
        <v>0</v>
      </c>
      <c r="S626" s="19">
        <v>1</v>
      </c>
      <c r="T626" s="19"/>
      <c r="U626" s="19"/>
      <c r="V626" s="19">
        <v>6010201</v>
      </c>
      <c r="W626" s="19" t="s">
        <v>2730</v>
      </c>
      <c r="X626" s="562">
        <v>4500</v>
      </c>
      <c r="Y626" s="370"/>
      <c r="Z626" s="370"/>
      <c r="AA626" s="370"/>
      <c r="AB626" s="370"/>
      <c r="AC626" s="370"/>
      <c r="AD626" s="67" t="s">
        <v>2731</v>
      </c>
    </row>
    <row r="627" spans="1:30" s="1" customFormat="1" ht="122.25" hidden="1" customHeight="1" thickBot="1" x14ac:dyDescent="0.25">
      <c r="A627" s="15" t="s">
        <v>2744</v>
      </c>
      <c r="B627" s="319" t="s">
        <v>2745</v>
      </c>
      <c r="C627" s="196" t="s">
        <v>2746</v>
      </c>
      <c r="D627" s="197" t="s">
        <v>2747</v>
      </c>
      <c r="E627" s="198" t="s">
        <v>2748</v>
      </c>
      <c r="F627" s="197" t="s">
        <v>2749</v>
      </c>
      <c r="G627" s="111">
        <v>2012630010241</v>
      </c>
      <c r="H627" s="196" t="s">
        <v>2750</v>
      </c>
      <c r="I627" s="197" t="s">
        <v>2751</v>
      </c>
      <c r="J627" s="199" t="s">
        <v>2752</v>
      </c>
      <c r="K627" s="35">
        <v>42</v>
      </c>
      <c r="L627" s="35">
        <v>36</v>
      </c>
      <c r="M627" s="35"/>
      <c r="N627" s="35"/>
      <c r="O627" s="14" t="s">
        <v>2753</v>
      </c>
      <c r="P627" s="35" t="s">
        <v>2709</v>
      </c>
      <c r="Q627" s="14" t="s">
        <v>2754</v>
      </c>
      <c r="R627" s="35">
        <v>0</v>
      </c>
      <c r="S627" s="35">
        <v>36</v>
      </c>
      <c r="T627" s="35"/>
      <c r="U627" s="35"/>
      <c r="V627" s="35">
        <v>6010201</v>
      </c>
      <c r="W627" s="35" t="s">
        <v>2730</v>
      </c>
      <c r="X627" s="200">
        <v>1000</v>
      </c>
      <c r="Y627" s="371"/>
      <c r="Z627" s="371"/>
      <c r="AA627" s="371"/>
      <c r="AB627" s="371"/>
      <c r="AC627" s="371"/>
      <c r="AD627" s="112" t="s">
        <v>2731</v>
      </c>
    </row>
    <row r="628" spans="1:30" s="1" customFormat="1" ht="30" hidden="1" customHeight="1" thickBot="1" x14ac:dyDescent="0.25">
      <c r="A628" s="15" t="s">
        <v>2744</v>
      </c>
      <c r="B628" s="72"/>
      <c r="C628" s="70"/>
      <c r="D628" s="70"/>
      <c r="E628" s="70"/>
      <c r="F628" s="70"/>
      <c r="G628" s="70"/>
      <c r="H628" s="70"/>
      <c r="I628" s="70"/>
      <c r="J628" s="70"/>
      <c r="K628" s="70"/>
      <c r="L628" s="70"/>
      <c r="M628" s="70"/>
      <c r="N628" s="70"/>
      <c r="O628" s="70"/>
      <c r="P628" s="70"/>
      <c r="Q628" s="70"/>
      <c r="R628" s="70"/>
      <c r="S628" s="70"/>
      <c r="T628" s="70"/>
      <c r="U628" s="70"/>
      <c r="V628" s="70"/>
      <c r="W628" s="70"/>
      <c r="X628" s="113">
        <f>SUM(X620:X627)</f>
        <v>198871</v>
      </c>
      <c r="Y628" s="372"/>
      <c r="Z628" s="372"/>
      <c r="AA628" s="372"/>
      <c r="AB628" s="372"/>
      <c r="AC628" s="372"/>
      <c r="AD628" s="71"/>
    </row>
    <row r="629" spans="1:30" s="1" customFormat="1" ht="239.25" hidden="1" customHeight="1" x14ac:dyDescent="0.2">
      <c r="A629" s="15" t="s">
        <v>2755</v>
      </c>
      <c r="B629" s="555" t="s">
        <v>2756</v>
      </c>
      <c r="C629" s="114" t="s">
        <v>2757</v>
      </c>
      <c r="D629" s="114" t="s">
        <v>2758</v>
      </c>
      <c r="E629" s="114" t="s">
        <v>2759</v>
      </c>
      <c r="F629" s="114" t="s">
        <v>2760</v>
      </c>
      <c r="G629" s="141" t="s">
        <v>1052</v>
      </c>
      <c r="H629" s="115" t="s">
        <v>2761</v>
      </c>
      <c r="I629" s="115" t="s">
        <v>2762</v>
      </c>
      <c r="J629" s="563" t="s">
        <v>2763</v>
      </c>
      <c r="K629" s="563">
        <v>117</v>
      </c>
      <c r="L629" s="563">
        <v>200</v>
      </c>
      <c r="M629" s="563"/>
      <c r="N629" s="563"/>
      <c r="O629" s="563" t="s">
        <v>2764</v>
      </c>
      <c r="P629" s="25">
        <v>41274</v>
      </c>
      <c r="Q629" s="563" t="s">
        <v>2765</v>
      </c>
      <c r="R629" s="563">
        <v>0</v>
      </c>
      <c r="S629" s="563">
        <v>200</v>
      </c>
      <c r="T629" s="563"/>
      <c r="U629" s="563"/>
      <c r="V629" s="563">
        <v>54790</v>
      </c>
      <c r="W629" s="563" t="s">
        <v>2766</v>
      </c>
      <c r="X629" s="116">
        <v>100000000</v>
      </c>
      <c r="Y629" s="116"/>
      <c r="Z629" s="116"/>
      <c r="AA629" s="116"/>
      <c r="AB629" s="116"/>
      <c r="AC629" s="116"/>
      <c r="AD629" s="563" t="s">
        <v>2767</v>
      </c>
    </row>
    <row r="630" spans="1:30" s="1" customFormat="1" ht="180" hidden="1" customHeight="1" x14ac:dyDescent="0.2">
      <c r="A630" s="15" t="s">
        <v>2755</v>
      </c>
      <c r="B630" s="308" t="s">
        <v>2768</v>
      </c>
      <c r="C630" s="5" t="s">
        <v>2769</v>
      </c>
      <c r="D630" s="5" t="s">
        <v>2770</v>
      </c>
      <c r="E630" s="5" t="s">
        <v>2771</v>
      </c>
      <c r="F630" s="5" t="s">
        <v>2772</v>
      </c>
      <c r="G630" s="137" t="s">
        <v>1052</v>
      </c>
      <c r="H630" s="563" t="s">
        <v>2773</v>
      </c>
      <c r="I630" s="563" t="s">
        <v>2774</v>
      </c>
      <c r="J630" s="563" t="s">
        <v>2775</v>
      </c>
      <c r="K630" s="563">
        <v>0</v>
      </c>
      <c r="L630" s="563">
        <v>15</v>
      </c>
      <c r="M630" s="563"/>
      <c r="N630" s="563"/>
      <c r="O630" s="563" t="s">
        <v>2776</v>
      </c>
      <c r="P630" s="25">
        <v>41274</v>
      </c>
      <c r="Q630" s="563" t="s">
        <v>2777</v>
      </c>
      <c r="R630" s="563">
        <v>0</v>
      </c>
      <c r="S630" s="563">
        <v>15</v>
      </c>
      <c r="T630" s="563"/>
      <c r="U630" s="563"/>
      <c r="V630" s="563">
        <v>54790</v>
      </c>
      <c r="W630" s="563" t="s">
        <v>2766</v>
      </c>
      <c r="X630" s="116">
        <v>300000000</v>
      </c>
      <c r="Y630" s="116"/>
      <c r="Z630" s="116"/>
      <c r="AA630" s="116"/>
      <c r="AB630" s="116"/>
      <c r="AC630" s="116"/>
      <c r="AD630" s="563" t="s">
        <v>2767</v>
      </c>
    </row>
    <row r="631" spans="1:30" s="1" customFormat="1" ht="166.5" hidden="1" customHeight="1" x14ac:dyDescent="0.2">
      <c r="A631" s="15" t="s">
        <v>2755</v>
      </c>
      <c r="B631" s="308" t="s">
        <v>2778</v>
      </c>
      <c r="C631" s="5" t="s">
        <v>2779</v>
      </c>
      <c r="D631" s="5" t="s">
        <v>2780</v>
      </c>
      <c r="E631" s="5" t="s">
        <v>2781</v>
      </c>
      <c r="F631" s="5" t="s">
        <v>2782</v>
      </c>
      <c r="G631" s="137" t="s">
        <v>1052</v>
      </c>
      <c r="H631" s="563" t="s">
        <v>2783</v>
      </c>
      <c r="I631" s="563" t="s">
        <v>2784</v>
      </c>
      <c r="J631" s="563" t="s">
        <v>2785</v>
      </c>
      <c r="K631" s="563">
        <v>0</v>
      </c>
      <c r="L631" s="563">
        <v>50</v>
      </c>
      <c r="M631" s="563"/>
      <c r="N631" s="563"/>
      <c r="O631" s="563" t="s">
        <v>2786</v>
      </c>
      <c r="P631" s="25">
        <v>41274</v>
      </c>
      <c r="Q631" s="563" t="s">
        <v>2787</v>
      </c>
      <c r="R631" s="563">
        <v>0</v>
      </c>
      <c r="S631" s="563">
        <v>2</v>
      </c>
      <c r="T631" s="563"/>
      <c r="U631" s="563"/>
      <c r="V631" s="563">
        <v>54790</v>
      </c>
      <c r="W631" s="563" t="s">
        <v>2766</v>
      </c>
      <c r="X631" s="116">
        <v>50000000</v>
      </c>
      <c r="Y631" s="116"/>
      <c r="Z631" s="116"/>
      <c r="AA631" s="116"/>
      <c r="AB631" s="116"/>
      <c r="AC631" s="116"/>
      <c r="AD631" s="563" t="s">
        <v>2767</v>
      </c>
    </row>
    <row r="632" spans="1:30" s="1" customFormat="1" ht="30" hidden="1" customHeight="1" x14ac:dyDescent="0.2">
      <c r="A632" s="15" t="s">
        <v>2755</v>
      </c>
      <c r="B632" s="72"/>
      <c r="C632" s="70"/>
      <c r="D632" s="70"/>
      <c r="E632" s="70"/>
      <c r="F632" s="70"/>
      <c r="G632" s="70"/>
      <c r="H632" s="70"/>
      <c r="I632" s="70"/>
      <c r="J632" s="70"/>
      <c r="K632" s="70"/>
      <c r="L632" s="70"/>
      <c r="M632" s="70"/>
      <c r="N632" s="70"/>
      <c r="O632" s="70"/>
      <c r="P632" s="70"/>
      <c r="Q632" s="70"/>
      <c r="R632" s="70"/>
      <c r="S632" s="70"/>
      <c r="T632" s="70"/>
      <c r="U632" s="70"/>
      <c r="V632" s="70"/>
      <c r="W632" s="70"/>
      <c r="X632" s="117">
        <f>SUM(X629:X631)</f>
        <v>450000000</v>
      </c>
      <c r="Y632" s="373"/>
      <c r="Z632" s="373"/>
      <c r="AA632" s="373"/>
      <c r="AB632" s="373"/>
      <c r="AC632" s="373"/>
      <c r="AD632" s="71"/>
    </row>
    <row r="633" spans="1:30" s="1" customFormat="1" ht="163.5" hidden="1" customHeight="1" x14ac:dyDescent="0.2">
      <c r="A633" s="15" t="s">
        <v>2788</v>
      </c>
      <c r="B633" s="308" t="s">
        <v>2789</v>
      </c>
      <c r="C633" s="5" t="s">
        <v>2790</v>
      </c>
      <c r="D633" s="5" t="s">
        <v>2791</v>
      </c>
      <c r="E633" s="5" t="s">
        <v>2792</v>
      </c>
      <c r="F633" s="5" t="s">
        <v>2793</v>
      </c>
      <c r="G633" s="18">
        <v>2012630010226</v>
      </c>
      <c r="H633" s="563" t="s">
        <v>2794</v>
      </c>
      <c r="I633" s="563" t="s">
        <v>2795</v>
      </c>
      <c r="J633" s="563" t="s">
        <v>2796</v>
      </c>
      <c r="K633" s="563">
        <v>2</v>
      </c>
      <c r="L633" s="563">
        <v>2</v>
      </c>
      <c r="M633" s="563"/>
      <c r="N633" s="563"/>
      <c r="O633" s="563" t="s">
        <v>2797</v>
      </c>
      <c r="P633" s="563" t="s">
        <v>2798</v>
      </c>
      <c r="Q633" s="563" t="s">
        <v>2796</v>
      </c>
      <c r="R633" s="174">
        <v>2</v>
      </c>
      <c r="S633" s="174">
        <v>2</v>
      </c>
      <c r="T633" s="174"/>
      <c r="U633" s="174"/>
      <c r="V633" s="563" t="s">
        <v>2794</v>
      </c>
      <c r="W633" s="563" t="s">
        <v>2799</v>
      </c>
      <c r="X633" s="174">
        <v>4800000</v>
      </c>
      <c r="Y633" s="374"/>
      <c r="Z633" s="374"/>
      <c r="AA633" s="374"/>
      <c r="AB633" s="374"/>
      <c r="AC633" s="374"/>
      <c r="AD633" s="13" t="s">
        <v>2800</v>
      </c>
    </row>
    <row r="634" spans="1:30" s="1" customFormat="1" ht="162" hidden="1" customHeight="1" x14ac:dyDescent="0.2">
      <c r="A634" s="15" t="s">
        <v>2788</v>
      </c>
      <c r="B634" s="308" t="s">
        <v>2789</v>
      </c>
      <c r="C634" s="5" t="s">
        <v>2790</v>
      </c>
      <c r="D634" s="5" t="s">
        <v>2791</v>
      </c>
      <c r="E634" s="5" t="s">
        <v>2792</v>
      </c>
      <c r="F634" s="5" t="s">
        <v>2801</v>
      </c>
      <c r="G634" s="18">
        <v>2012630010226</v>
      </c>
      <c r="H634" s="563" t="s">
        <v>2794</v>
      </c>
      <c r="I634" s="18">
        <f>50/4</f>
        <v>12.5</v>
      </c>
      <c r="J634" s="563" t="s">
        <v>2802</v>
      </c>
      <c r="K634" s="563">
        <v>0</v>
      </c>
      <c r="L634" s="563">
        <v>13</v>
      </c>
      <c r="M634" s="563"/>
      <c r="N634" s="563"/>
      <c r="O634" s="563" t="s">
        <v>2803</v>
      </c>
      <c r="P634" s="563" t="s">
        <v>2804</v>
      </c>
      <c r="Q634" s="563" t="s">
        <v>2805</v>
      </c>
      <c r="R634" s="174">
        <v>0</v>
      </c>
      <c r="S634" s="174">
        <v>13</v>
      </c>
      <c r="T634" s="174"/>
      <c r="U634" s="174"/>
      <c r="V634" s="563" t="s">
        <v>2794</v>
      </c>
      <c r="W634" s="563" t="s">
        <v>2799</v>
      </c>
      <c r="X634" s="174">
        <v>5000000</v>
      </c>
      <c r="Y634" s="374"/>
      <c r="Z634" s="374"/>
      <c r="AA634" s="374"/>
      <c r="AB634" s="374"/>
      <c r="AC634" s="374"/>
      <c r="AD634" s="13" t="s">
        <v>2800</v>
      </c>
    </row>
    <row r="635" spans="1:30" s="1" customFormat="1" ht="160.5" hidden="1" customHeight="1" x14ac:dyDescent="0.2">
      <c r="A635" s="15" t="s">
        <v>2788</v>
      </c>
      <c r="B635" s="308" t="s">
        <v>2789</v>
      </c>
      <c r="C635" s="5" t="s">
        <v>2790</v>
      </c>
      <c r="D635" s="5" t="s">
        <v>2791</v>
      </c>
      <c r="E635" s="5" t="s">
        <v>2792</v>
      </c>
      <c r="F635" s="5" t="s">
        <v>2806</v>
      </c>
      <c r="G635" s="18">
        <v>2012630010226</v>
      </c>
      <c r="H635" s="563" t="s">
        <v>2794</v>
      </c>
      <c r="I635" s="563">
        <f>100/4</f>
        <v>25</v>
      </c>
      <c r="J635" s="563" t="s">
        <v>2807</v>
      </c>
      <c r="K635" s="563">
        <v>0</v>
      </c>
      <c r="L635" s="563">
        <v>25</v>
      </c>
      <c r="M635" s="563"/>
      <c r="N635" s="563"/>
      <c r="O635" s="563" t="s">
        <v>2808</v>
      </c>
      <c r="P635" s="563" t="s">
        <v>2804</v>
      </c>
      <c r="Q635" s="563" t="s">
        <v>2809</v>
      </c>
      <c r="R635" s="174">
        <v>0</v>
      </c>
      <c r="S635" s="174">
        <v>25</v>
      </c>
      <c r="T635" s="174"/>
      <c r="U635" s="174"/>
      <c r="V635" s="563" t="s">
        <v>2794</v>
      </c>
      <c r="W635" s="563" t="s">
        <v>2799</v>
      </c>
      <c r="X635" s="174">
        <v>5000000</v>
      </c>
      <c r="Y635" s="374"/>
      <c r="Z635" s="374"/>
      <c r="AA635" s="374"/>
      <c r="AB635" s="374"/>
      <c r="AC635" s="374"/>
      <c r="AD635" s="13" t="s">
        <v>2800</v>
      </c>
    </row>
    <row r="636" spans="1:30" s="1" customFormat="1" ht="155.25" hidden="1" customHeight="1" x14ac:dyDescent="0.2">
      <c r="A636" s="15" t="s">
        <v>2788</v>
      </c>
      <c r="B636" s="308" t="s">
        <v>2789</v>
      </c>
      <c r="C636" s="5" t="s">
        <v>2790</v>
      </c>
      <c r="D636" s="5" t="s">
        <v>2791</v>
      </c>
      <c r="E636" s="5" t="s">
        <v>2810</v>
      </c>
      <c r="F636" s="5" t="s">
        <v>2811</v>
      </c>
      <c r="G636" s="18">
        <v>2012630010227</v>
      </c>
      <c r="H636" s="563" t="s">
        <v>2812</v>
      </c>
      <c r="I636" s="563">
        <v>1</v>
      </c>
      <c r="J636" s="563" t="s">
        <v>2813</v>
      </c>
      <c r="K636" s="563">
        <v>0</v>
      </c>
      <c r="L636" s="563">
        <v>1</v>
      </c>
      <c r="M636" s="563"/>
      <c r="N636" s="563"/>
      <c r="O636" s="563" t="s">
        <v>2814</v>
      </c>
      <c r="P636" s="563" t="s">
        <v>2804</v>
      </c>
      <c r="Q636" s="563" t="s">
        <v>2815</v>
      </c>
      <c r="R636" s="174">
        <v>0</v>
      </c>
      <c r="S636" s="174">
        <v>1</v>
      </c>
      <c r="T636" s="174"/>
      <c r="U636" s="174"/>
      <c r="V636" s="563" t="s">
        <v>2812</v>
      </c>
      <c r="W636" s="563" t="s">
        <v>2799</v>
      </c>
      <c r="X636" s="174">
        <v>20000000</v>
      </c>
      <c r="Y636" s="374"/>
      <c r="Z636" s="374"/>
      <c r="AA636" s="374"/>
      <c r="AB636" s="374"/>
      <c r="AC636" s="374"/>
      <c r="AD636" s="13" t="s">
        <v>2800</v>
      </c>
    </row>
    <row r="637" spans="1:30" s="1" customFormat="1" ht="152.25" hidden="1" customHeight="1" x14ac:dyDescent="0.2">
      <c r="A637" s="15" t="s">
        <v>2788</v>
      </c>
      <c r="B637" s="308" t="s">
        <v>2789</v>
      </c>
      <c r="C637" s="5" t="s">
        <v>2790</v>
      </c>
      <c r="D637" s="5" t="s">
        <v>2791</v>
      </c>
      <c r="E637" s="5" t="s">
        <v>2810</v>
      </c>
      <c r="F637" s="5" t="s">
        <v>2811</v>
      </c>
      <c r="G637" s="18">
        <v>2012630010227</v>
      </c>
      <c r="H637" s="563" t="s">
        <v>2812</v>
      </c>
      <c r="I637" s="563">
        <v>1</v>
      </c>
      <c r="J637" s="563" t="s">
        <v>2816</v>
      </c>
      <c r="K637" s="563">
        <v>0</v>
      </c>
      <c r="L637" s="563">
        <v>1</v>
      </c>
      <c r="M637" s="563"/>
      <c r="N637" s="563"/>
      <c r="O637" s="563" t="s">
        <v>2817</v>
      </c>
      <c r="P637" s="563" t="s">
        <v>2818</v>
      </c>
      <c r="Q637" s="563" t="s">
        <v>2817</v>
      </c>
      <c r="R637" s="174">
        <v>0</v>
      </c>
      <c r="S637" s="174">
        <v>1</v>
      </c>
      <c r="T637" s="174"/>
      <c r="U637" s="174"/>
      <c r="V637" s="563" t="s">
        <v>2812</v>
      </c>
      <c r="W637" s="563" t="s">
        <v>2799</v>
      </c>
      <c r="X637" s="174">
        <v>268750000</v>
      </c>
      <c r="Y637" s="374"/>
      <c r="Z637" s="374"/>
      <c r="AA637" s="374"/>
      <c r="AB637" s="374"/>
      <c r="AC637" s="374"/>
      <c r="AD637" s="13" t="s">
        <v>2800</v>
      </c>
    </row>
    <row r="638" spans="1:30" s="1" customFormat="1" ht="148.5" hidden="1" customHeight="1" x14ac:dyDescent="0.2">
      <c r="A638" s="15" t="s">
        <v>2788</v>
      </c>
      <c r="B638" s="308" t="s">
        <v>2819</v>
      </c>
      <c r="C638" s="5" t="s">
        <v>2820</v>
      </c>
      <c r="D638" s="5" t="s">
        <v>2821</v>
      </c>
      <c r="E638" s="5" t="s">
        <v>2822</v>
      </c>
      <c r="F638" s="5" t="s">
        <v>2823</v>
      </c>
      <c r="G638" s="18">
        <v>2012630010228</v>
      </c>
      <c r="H638" s="563" t="s">
        <v>2824</v>
      </c>
      <c r="I638" s="563">
        <v>1</v>
      </c>
      <c r="J638" s="563" t="s">
        <v>2825</v>
      </c>
      <c r="K638" s="563">
        <v>0</v>
      </c>
      <c r="L638" s="563">
        <v>1</v>
      </c>
      <c r="M638" s="563"/>
      <c r="N638" s="563"/>
      <c r="O638" s="563" t="s">
        <v>2826</v>
      </c>
      <c r="P638" s="563" t="s">
        <v>2827</v>
      </c>
      <c r="Q638" s="563" t="s">
        <v>2825</v>
      </c>
      <c r="R638" s="174">
        <v>0</v>
      </c>
      <c r="S638" s="174">
        <v>1</v>
      </c>
      <c r="T638" s="174"/>
      <c r="U638" s="174"/>
      <c r="V638" s="563" t="s">
        <v>2824</v>
      </c>
      <c r="W638" s="563" t="s">
        <v>2799</v>
      </c>
      <c r="X638" s="174">
        <v>20000000</v>
      </c>
      <c r="Y638" s="174"/>
      <c r="Z638" s="174"/>
      <c r="AA638" s="174"/>
      <c r="AB638" s="174"/>
      <c r="AC638" s="174"/>
      <c r="AD638" s="563" t="s">
        <v>2828</v>
      </c>
    </row>
    <row r="639" spans="1:30" s="1" customFormat="1" ht="159" hidden="1" customHeight="1" x14ac:dyDescent="0.2">
      <c r="A639" s="15" t="s">
        <v>2788</v>
      </c>
      <c r="B639" s="308" t="s">
        <v>2819</v>
      </c>
      <c r="C639" s="5" t="s">
        <v>2820</v>
      </c>
      <c r="D639" s="5" t="s">
        <v>2821</v>
      </c>
      <c r="E639" s="5" t="s">
        <v>2822</v>
      </c>
      <c r="F639" s="5"/>
      <c r="G639" s="18">
        <v>2012630010228</v>
      </c>
      <c r="H639" s="563" t="s">
        <v>2824</v>
      </c>
      <c r="I639" s="543">
        <v>3</v>
      </c>
      <c r="J639" s="542" t="s">
        <v>2829</v>
      </c>
      <c r="K639" s="542">
        <v>0</v>
      </c>
      <c r="L639" s="542">
        <v>1</v>
      </c>
      <c r="M639" s="542"/>
      <c r="N639" s="542"/>
      <c r="O639" s="542" t="s">
        <v>2830</v>
      </c>
      <c r="P639" s="542" t="s">
        <v>2798</v>
      </c>
      <c r="Q639" s="542" t="s">
        <v>2830</v>
      </c>
      <c r="R639" s="545">
        <v>0</v>
      </c>
      <c r="S639" s="545">
        <v>3</v>
      </c>
      <c r="T639" s="545"/>
      <c r="U639" s="545"/>
      <c r="V639" s="563" t="s">
        <v>2824</v>
      </c>
      <c r="W639" s="563" t="s">
        <v>2799</v>
      </c>
      <c r="X639" s="545">
        <v>130000000</v>
      </c>
      <c r="Y639" s="545"/>
      <c r="Z639" s="545"/>
      <c r="AA639" s="545"/>
      <c r="AB639" s="545"/>
      <c r="AC639" s="545"/>
      <c r="AD639" s="563" t="s">
        <v>2828</v>
      </c>
    </row>
    <row r="640" spans="1:30" s="1" customFormat="1" ht="148.5" hidden="1" customHeight="1" x14ac:dyDescent="0.2">
      <c r="A640" s="15" t="s">
        <v>2788</v>
      </c>
      <c r="B640" s="308" t="s">
        <v>2819</v>
      </c>
      <c r="C640" s="5" t="s">
        <v>2820</v>
      </c>
      <c r="D640" s="5" t="s">
        <v>2821</v>
      </c>
      <c r="E640" s="5" t="s">
        <v>2822</v>
      </c>
      <c r="F640" s="5" t="s">
        <v>2831</v>
      </c>
      <c r="G640" s="18">
        <v>2012630010228</v>
      </c>
      <c r="H640" s="563" t="s">
        <v>2824</v>
      </c>
      <c r="I640" s="563">
        <f>100/4</f>
        <v>25</v>
      </c>
      <c r="J640" s="541" t="s">
        <v>2832</v>
      </c>
      <c r="K640" s="541">
        <v>20</v>
      </c>
      <c r="L640" s="541">
        <v>25</v>
      </c>
      <c r="M640" s="541"/>
      <c r="N640" s="541"/>
      <c r="O640" s="541" t="s">
        <v>2833</v>
      </c>
      <c r="P640" s="541" t="s">
        <v>2827</v>
      </c>
      <c r="Q640" s="541" t="s">
        <v>2833</v>
      </c>
      <c r="R640" s="174">
        <v>20</v>
      </c>
      <c r="S640" s="544">
        <v>25</v>
      </c>
      <c r="T640" s="544"/>
      <c r="U640" s="544"/>
      <c r="V640" s="541" t="s">
        <v>2824</v>
      </c>
      <c r="W640" s="541" t="s">
        <v>2834</v>
      </c>
      <c r="X640" s="544">
        <v>144387910</v>
      </c>
      <c r="Y640" s="375"/>
      <c r="Z640" s="375"/>
      <c r="AA640" s="375"/>
      <c r="AB640" s="375"/>
      <c r="AC640" s="375"/>
      <c r="AD640" s="12" t="s">
        <v>2828</v>
      </c>
    </row>
    <row r="641" spans="1:30" s="1" customFormat="1" ht="147" hidden="1" customHeight="1" x14ac:dyDescent="0.2">
      <c r="A641" s="15" t="s">
        <v>2788</v>
      </c>
      <c r="B641" s="308" t="s">
        <v>2819</v>
      </c>
      <c r="C641" s="5" t="s">
        <v>2820</v>
      </c>
      <c r="D641" s="5" t="s">
        <v>2821</v>
      </c>
      <c r="E641" s="5" t="s">
        <v>2822</v>
      </c>
      <c r="F641" s="119" t="s">
        <v>2835</v>
      </c>
      <c r="G641" s="18">
        <v>2012630010228</v>
      </c>
      <c r="H641" s="563" t="s">
        <v>2824</v>
      </c>
      <c r="I641" s="542">
        <v>2</v>
      </c>
      <c r="J641" s="541" t="s">
        <v>2835</v>
      </c>
      <c r="K641" s="541">
        <v>2</v>
      </c>
      <c r="L641" s="541">
        <v>2</v>
      </c>
      <c r="M641" s="541"/>
      <c r="N641" s="541"/>
      <c r="O641" s="541" t="s">
        <v>2836</v>
      </c>
      <c r="P641" s="541" t="s">
        <v>2837</v>
      </c>
      <c r="Q641" s="541" t="s">
        <v>2836</v>
      </c>
      <c r="R641" s="545">
        <v>0</v>
      </c>
      <c r="S641" s="544">
        <v>2</v>
      </c>
      <c r="T641" s="544"/>
      <c r="U641" s="544"/>
      <c r="V641" s="541" t="s">
        <v>2824</v>
      </c>
      <c r="W641" s="541" t="s">
        <v>2838</v>
      </c>
      <c r="X641" s="544">
        <v>15000000</v>
      </c>
      <c r="Y641" s="376"/>
      <c r="Z641" s="376"/>
      <c r="AA641" s="376"/>
      <c r="AB641" s="376"/>
      <c r="AC641" s="376"/>
      <c r="AD641" s="13" t="s">
        <v>2828</v>
      </c>
    </row>
    <row r="642" spans="1:30" s="1" customFormat="1" ht="150.75" hidden="1" customHeight="1" x14ac:dyDescent="0.2">
      <c r="A642" s="15" t="s">
        <v>2788</v>
      </c>
      <c r="B642" s="308" t="s">
        <v>2819</v>
      </c>
      <c r="C642" s="5" t="s">
        <v>2820</v>
      </c>
      <c r="D642" s="5" t="s">
        <v>2821</v>
      </c>
      <c r="E642" s="5" t="s">
        <v>2822</v>
      </c>
      <c r="F642" s="5" t="s">
        <v>2839</v>
      </c>
      <c r="G642" s="18">
        <v>2012630010229</v>
      </c>
      <c r="H642" s="563" t="s">
        <v>2840</v>
      </c>
      <c r="I642" s="541">
        <v>1</v>
      </c>
      <c r="J642" s="541" t="s">
        <v>2841</v>
      </c>
      <c r="K642" s="541">
        <v>1</v>
      </c>
      <c r="L642" s="541">
        <v>1</v>
      </c>
      <c r="M642" s="541"/>
      <c r="N642" s="541"/>
      <c r="O642" s="541" t="s">
        <v>2842</v>
      </c>
      <c r="P642" s="541" t="s">
        <v>2818</v>
      </c>
      <c r="Q642" s="541" t="s">
        <v>2841</v>
      </c>
      <c r="R642" s="174">
        <v>1</v>
      </c>
      <c r="S642" s="544">
        <v>1</v>
      </c>
      <c r="T642" s="544"/>
      <c r="U642" s="544"/>
      <c r="V642" s="541" t="s">
        <v>2840</v>
      </c>
      <c r="W642" s="541" t="s">
        <v>2843</v>
      </c>
      <c r="X642" s="544">
        <v>401540000</v>
      </c>
      <c r="Y642" s="376"/>
      <c r="Z642" s="376"/>
      <c r="AA642" s="376"/>
      <c r="AB642" s="376"/>
      <c r="AC642" s="376"/>
      <c r="AD642" s="13" t="s">
        <v>2828</v>
      </c>
    </row>
    <row r="643" spans="1:30" s="1" customFormat="1" ht="141" hidden="1" thickBot="1" x14ac:dyDescent="0.25">
      <c r="A643" s="15" t="s">
        <v>2788</v>
      </c>
      <c r="B643" s="308" t="s">
        <v>2819</v>
      </c>
      <c r="C643" s="5" t="s">
        <v>2820</v>
      </c>
      <c r="D643" s="5" t="s">
        <v>2821</v>
      </c>
      <c r="E643" s="5" t="s">
        <v>2822</v>
      </c>
      <c r="F643" s="5" t="s">
        <v>2844</v>
      </c>
      <c r="G643" s="18">
        <v>2012630010229</v>
      </c>
      <c r="H643" s="563" t="s">
        <v>2840</v>
      </c>
      <c r="I643" s="541">
        <v>60</v>
      </c>
      <c r="J643" s="541" t="s">
        <v>2845</v>
      </c>
      <c r="K643" s="541">
        <v>50</v>
      </c>
      <c r="L643" s="541">
        <v>60</v>
      </c>
      <c r="M643" s="541"/>
      <c r="N643" s="541"/>
      <c r="O643" s="541" t="s">
        <v>2846</v>
      </c>
      <c r="P643" s="541" t="s">
        <v>2827</v>
      </c>
      <c r="Q643" s="541" t="s">
        <v>2844</v>
      </c>
      <c r="R643" s="545">
        <v>0</v>
      </c>
      <c r="S643" s="544">
        <v>60</v>
      </c>
      <c r="T643" s="544"/>
      <c r="U643" s="544"/>
      <c r="V643" s="118" t="s">
        <v>2840</v>
      </c>
      <c r="W643" s="541" t="s">
        <v>2838</v>
      </c>
      <c r="X643" s="544">
        <v>39719744</v>
      </c>
      <c r="Y643" s="375"/>
      <c r="Z643" s="375"/>
      <c r="AA643" s="375"/>
      <c r="AB643" s="375"/>
      <c r="AC643" s="375"/>
      <c r="AD643" s="41" t="s">
        <v>2828</v>
      </c>
    </row>
    <row r="644" spans="1:30" s="1" customFormat="1" ht="141" hidden="1" thickBot="1" x14ac:dyDescent="0.25">
      <c r="A644" s="15" t="s">
        <v>2788</v>
      </c>
      <c r="B644" s="308" t="s">
        <v>2819</v>
      </c>
      <c r="C644" s="5" t="s">
        <v>2820</v>
      </c>
      <c r="D644" s="5" t="s">
        <v>2821</v>
      </c>
      <c r="E644" s="5" t="s">
        <v>2822</v>
      </c>
      <c r="F644" s="5" t="s">
        <v>2847</v>
      </c>
      <c r="G644" s="18">
        <v>2012630010229</v>
      </c>
      <c r="H644" s="563" t="s">
        <v>2840</v>
      </c>
      <c r="I644" s="541">
        <v>1</v>
      </c>
      <c r="J644" s="541" t="s">
        <v>2848</v>
      </c>
      <c r="K644" s="541">
        <v>0</v>
      </c>
      <c r="L644" s="541">
        <v>1</v>
      </c>
      <c r="M644" s="541"/>
      <c r="N644" s="541"/>
      <c r="O644" s="541" t="s">
        <v>2849</v>
      </c>
      <c r="P644" s="541" t="s">
        <v>2827</v>
      </c>
      <c r="Q644" s="119" t="s">
        <v>2847</v>
      </c>
      <c r="R644" s="174"/>
      <c r="S644" s="544">
        <v>0</v>
      </c>
      <c r="T644" s="544"/>
      <c r="U644" s="544"/>
      <c r="V644" s="541"/>
      <c r="W644" s="541"/>
      <c r="X644" s="544">
        <v>0</v>
      </c>
      <c r="Y644" s="375"/>
      <c r="Z644" s="375"/>
      <c r="AA644" s="375"/>
      <c r="AB644" s="375"/>
      <c r="AC644" s="375"/>
      <c r="AD644" s="41" t="s">
        <v>2828</v>
      </c>
    </row>
    <row r="645" spans="1:30" s="1" customFormat="1" ht="141" hidden="1" thickBot="1" x14ac:dyDescent="0.25">
      <c r="A645" s="15" t="s">
        <v>2788</v>
      </c>
      <c r="B645" s="308" t="s">
        <v>2819</v>
      </c>
      <c r="C645" s="5" t="s">
        <v>2820</v>
      </c>
      <c r="D645" s="5" t="s">
        <v>2821</v>
      </c>
      <c r="E645" s="5" t="s">
        <v>2850</v>
      </c>
      <c r="F645" s="48" t="s">
        <v>2851</v>
      </c>
      <c r="G645" s="18">
        <v>2012630010212</v>
      </c>
      <c r="H645" s="563" t="s">
        <v>2852</v>
      </c>
      <c r="I645" s="120">
        <f>30/4</f>
        <v>7.5</v>
      </c>
      <c r="J645" s="541" t="s">
        <v>2853</v>
      </c>
      <c r="K645" s="541">
        <v>0</v>
      </c>
      <c r="L645" s="541">
        <v>8</v>
      </c>
      <c r="M645" s="541"/>
      <c r="N645" s="541"/>
      <c r="O645" s="541" t="s">
        <v>2854</v>
      </c>
      <c r="P645" s="541" t="s">
        <v>2827</v>
      </c>
      <c r="Q645" s="563" t="s">
        <v>2855</v>
      </c>
      <c r="R645" s="174">
        <v>0</v>
      </c>
      <c r="S645" s="174">
        <v>8</v>
      </c>
      <c r="T645" s="544"/>
      <c r="U645" s="544"/>
      <c r="V645" s="541" t="s">
        <v>2852</v>
      </c>
      <c r="W645" s="541" t="s">
        <v>2838</v>
      </c>
      <c r="X645" s="174">
        <v>19912500</v>
      </c>
      <c r="Y645" s="374"/>
      <c r="Z645" s="374"/>
      <c r="AA645" s="374"/>
      <c r="AB645" s="374"/>
      <c r="AC645" s="374"/>
      <c r="AD645" s="13" t="s">
        <v>2828</v>
      </c>
    </row>
    <row r="646" spans="1:30" s="1" customFormat="1" ht="161.25" hidden="1" customHeight="1" x14ac:dyDescent="0.2">
      <c r="A646" s="15" t="s">
        <v>2788</v>
      </c>
      <c r="B646" s="308" t="s">
        <v>2819</v>
      </c>
      <c r="C646" s="5" t="s">
        <v>2820</v>
      </c>
      <c r="D646" s="5" t="s">
        <v>2821</v>
      </c>
      <c r="E646" s="5" t="s">
        <v>2850</v>
      </c>
      <c r="F646" s="119" t="s">
        <v>2856</v>
      </c>
      <c r="G646" s="18">
        <v>2012630010212</v>
      </c>
      <c r="H646" s="563" t="s">
        <v>2852</v>
      </c>
      <c r="I646" s="120">
        <f>10/4</f>
        <v>2.5</v>
      </c>
      <c r="J646" s="541" t="s">
        <v>2857</v>
      </c>
      <c r="K646" s="541">
        <v>1</v>
      </c>
      <c r="L646" s="541">
        <v>7</v>
      </c>
      <c r="M646" s="541"/>
      <c r="N646" s="541"/>
      <c r="O646" s="541" t="s">
        <v>2858</v>
      </c>
      <c r="P646" s="541" t="s">
        <v>2827</v>
      </c>
      <c r="Q646" s="563" t="s">
        <v>2859</v>
      </c>
      <c r="R646" s="174">
        <v>1</v>
      </c>
      <c r="S646" s="174">
        <v>7</v>
      </c>
      <c r="T646" s="544"/>
      <c r="U646" s="544"/>
      <c r="V646" s="541" t="s">
        <v>2852</v>
      </c>
      <c r="W646" s="541" t="s">
        <v>2838</v>
      </c>
      <c r="X646" s="174">
        <v>10350000</v>
      </c>
      <c r="Y646" s="374"/>
      <c r="Z646" s="374"/>
      <c r="AA646" s="374"/>
      <c r="AB646" s="374"/>
      <c r="AC646" s="374"/>
      <c r="AD646" s="13" t="s">
        <v>2828</v>
      </c>
    </row>
    <row r="647" spans="1:30" s="1" customFormat="1" ht="149.25" hidden="1" customHeight="1" x14ac:dyDescent="0.2">
      <c r="A647" s="15" t="s">
        <v>2788</v>
      </c>
      <c r="B647" s="308" t="s">
        <v>2819</v>
      </c>
      <c r="C647" s="5" t="s">
        <v>2820</v>
      </c>
      <c r="D647" s="5" t="s">
        <v>2821</v>
      </c>
      <c r="E647" s="5" t="s">
        <v>2850</v>
      </c>
      <c r="F647" s="119" t="s">
        <v>2860</v>
      </c>
      <c r="G647" s="18">
        <v>2012630010212</v>
      </c>
      <c r="H647" s="563" t="s">
        <v>2852</v>
      </c>
      <c r="I647" s="541">
        <v>1</v>
      </c>
      <c r="J647" s="541" t="s">
        <v>2861</v>
      </c>
      <c r="K647" s="541">
        <v>0</v>
      </c>
      <c r="L647" s="541">
        <v>1</v>
      </c>
      <c r="M647" s="541"/>
      <c r="N647" s="541"/>
      <c r="O647" s="541" t="s">
        <v>2862</v>
      </c>
      <c r="P647" s="541" t="s">
        <v>2827</v>
      </c>
      <c r="Q647" s="563" t="s">
        <v>2863</v>
      </c>
      <c r="R647" s="174">
        <v>0</v>
      </c>
      <c r="S647" s="174">
        <v>1</v>
      </c>
      <c r="T647" s="544"/>
      <c r="U647" s="544"/>
      <c r="V647" s="541" t="s">
        <v>2852</v>
      </c>
      <c r="W647" s="541" t="s">
        <v>2838</v>
      </c>
      <c r="X647" s="174">
        <v>19912500</v>
      </c>
      <c r="Y647" s="374"/>
      <c r="Z647" s="374"/>
      <c r="AA647" s="374"/>
      <c r="AB647" s="374"/>
      <c r="AC647" s="374"/>
      <c r="AD647" s="13" t="s">
        <v>2828</v>
      </c>
    </row>
    <row r="648" spans="1:30" s="1" customFormat="1" ht="203.25" hidden="1" customHeight="1" thickBot="1" x14ac:dyDescent="0.25">
      <c r="A648" s="15" t="s">
        <v>2788</v>
      </c>
      <c r="B648" s="308" t="s">
        <v>2819</v>
      </c>
      <c r="C648" s="5" t="s">
        <v>2820</v>
      </c>
      <c r="D648" s="5" t="s">
        <v>2821</v>
      </c>
      <c r="E648" s="5" t="s">
        <v>2850</v>
      </c>
      <c r="F648" s="121" t="s">
        <v>2864</v>
      </c>
      <c r="G648" s="18">
        <v>2012630010212</v>
      </c>
      <c r="H648" s="563" t="s">
        <v>2852</v>
      </c>
      <c r="I648" s="111">
        <f>3/4</f>
        <v>0.75</v>
      </c>
      <c r="J648" s="36" t="s">
        <v>2865</v>
      </c>
      <c r="K648" s="36">
        <v>0</v>
      </c>
      <c r="L648" s="36">
        <v>1</v>
      </c>
      <c r="M648" s="36"/>
      <c r="N648" s="36"/>
      <c r="O648" s="36" t="s">
        <v>2866</v>
      </c>
      <c r="P648" s="36" t="s">
        <v>2827</v>
      </c>
      <c r="Q648" s="36" t="s">
        <v>2867</v>
      </c>
      <c r="R648" s="201">
        <v>0</v>
      </c>
      <c r="S648" s="201">
        <v>1</v>
      </c>
      <c r="T648" s="201"/>
      <c r="U648" s="201"/>
      <c r="V648" s="36" t="s">
        <v>2852</v>
      </c>
      <c r="W648" s="541" t="s">
        <v>2838</v>
      </c>
      <c r="X648" s="202">
        <v>21735312</v>
      </c>
      <c r="Y648" s="377"/>
      <c r="Z648" s="377"/>
      <c r="AA648" s="377"/>
      <c r="AB648" s="377"/>
      <c r="AC648" s="377"/>
      <c r="AD648" s="13" t="s">
        <v>2828</v>
      </c>
    </row>
    <row r="649" spans="1:30" s="1" customFormat="1" ht="30" hidden="1" customHeight="1" x14ac:dyDescent="0.2">
      <c r="A649" s="15" t="s">
        <v>2788</v>
      </c>
      <c r="B649" s="320"/>
      <c r="C649" s="122"/>
      <c r="D649" s="122"/>
      <c r="E649" s="122"/>
      <c r="F649" s="70"/>
      <c r="G649" s="122"/>
      <c r="H649" s="122"/>
      <c r="I649" s="70"/>
      <c r="J649" s="70"/>
      <c r="K649" s="70"/>
      <c r="L649" s="70"/>
      <c r="M649" s="70"/>
      <c r="N649" s="70"/>
      <c r="O649" s="70"/>
      <c r="P649" s="70"/>
      <c r="Q649" s="70"/>
      <c r="R649" s="70"/>
      <c r="S649" s="70"/>
      <c r="T649" s="70"/>
      <c r="U649" s="70"/>
      <c r="V649" s="70"/>
      <c r="W649" s="70" t="s">
        <v>1020</v>
      </c>
      <c r="X649" s="123">
        <f>SUM(X633:X648)</f>
        <v>1126107966</v>
      </c>
      <c r="Y649" s="378"/>
      <c r="Z649" s="378"/>
      <c r="AA649" s="378"/>
      <c r="AB649" s="378"/>
      <c r="AC649" s="378"/>
      <c r="AD649" s="71"/>
    </row>
    <row r="650" spans="1:30" s="1" customFormat="1" ht="147" hidden="1" customHeight="1" x14ac:dyDescent="0.2">
      <c r="A650" s="15" t="s">
        <v>2868</v>
      </c>
      <c r="B650" s="308" t="s">
        <v>2869</v>
      </c>
      <c r="C650" s="131" t="s">
        <v>2870</v>
      </c>
      <c r="D650" s="47" t="s">
        <v>2871</v>
      </c>
      <c r="E650" s="47" t="s">
        <v>2872</v>
      </c>
      <c r="F650" s="47" t="s">
        <v>2873</v>
      </c>
      <c r="G650" s="132">
        <v>2012630010285</v>
      </c>
      <c r="H650" s="543" t="s">
        <v>2874</v>
      </c>
      <c r="I650" s="539" t="s">
        <v>2875</v>
      </c>
      <c r="J650" s="539" t="s">
        <v>2876</v>
      </c>
      <c r="K650" s="539">
        <v>35</v>
      </c>
      <c r="L650" s="539">
        <v>36</v>
      </c>
      <c r="M650" s="539"/>
      <c r="N650" s="539"/>
      <c r="O650" s="539" t="s">
        <v>2877</v>
      </c>
      <c r="P650" s="539" t="s">
        <v>2878</v>
      </c>
      <c r="Q650" s="539" t="s">
        <v>2879</v>
      </c>
      <c r="R650" s="539">
        <v>35</v>
      </c>
      <c r="S650" s="539">
        <v>36</v>
      </c>
      <c r="T650" s="539"/>
      <c r="U650" s="539"/>
      <c r="V650" s="539">
        <v>5463305</v>
      </c>
      <c r="W650" s="543" t="s">
        <v>2880</v>
      </c>
      <c r="X650" s="124">
        <v>228700</v>
      </c>
      <c r="Y650" s="379"/>
      <c r="Z650" s="379"/>
      <c r="AA650" s="379"/>
      <c r="AB650" s="379"/>
      <c r="AC650" s="379"/>
      <c r="AD650" s="66" t="s">
        <v>2881</v>
      </c>
    </row>
    <row r="651" spans="1:30" s="1" customFormat="1" ht="120" hidden="1" customHeight="1" x14ac:dyDescent="0.2">
      <c r="A651" s="15" t="s">
        <v>2868</v>
      </c>
      <c r="B651" s="308" t="s">
        <v>2869</v>
      </c>
      <c r="C651" s="5" t="s">
        <v>2870</v>
      </c>
      <c r="D651" s="17" t="s">
        <v>2871</v>
      </c>
      <c r="E651" s="17" t="s">
        <v>2872</v>
      </c>
      <c r="F651" s="17" t="s">
        <v>2882</v>
      </c>
      <c r="G651" s="132">
        <v>2012630010376</v>
      </c>
      <c r="H651" s="563" t="s">
        <v>2883</v>
      </c>
      <c r="I651" s="19" t="s">
        <v>2884</v>
      </c>
      <c r="J651" s="19" t="s">
        <v>2885</v>
      </c>
      <c r="K651" s="19">
        <v>15</v>
      </c>
      <c r="L651" s="19">
        <v>20</v>
      </c>
      <c r="M651" s="19"/>
      <c r="N651" s="19"/>
      <c r="O651" s="19" t="s">
        <v>2886</v>
      </c>
      <c r="P651" s="19" t="s">
        <v>2887</v>
      </c>
      <c r="Q651" s="19" t="s">
        <v>2888</v>
      </c>
      <c r="R651" s="19">
        <v>20</v>
      </c>
      <c r="S651" s="19">
        <v>20</v>
      </c>
      <c r="T651" s="19"/>
      <c r="U651" s="19"/>
      <c r="V651" s="19">
        <v>5463305</v>
      </c>
      <c r="W651" s="563" t="s">
        <v>2889</v>
      </c>
      <c r="X651" s="19">
        <v>50000</v>
      </c>
      <c r="Y651" s="188"/>
      <c r="Z651" s="188"/>
      <c r="AA651" s="188"/>
      <c r="AB651" s="188"/>
      <c r="AC651" s="188"/>
      <c r="AD651" s="67" t="s">
        <v>2881</v>
      </c>
    </row>
    <row r="652" spans="1:30" s="1" customFormat="1" ht="153" hidden="1" customHeight="1" x14ac:dyDescent="0.2">
      <c r="A652" s="15" t="s">
        <v>2868</v>
      </c>
      <c r="B652" s="308" t="s">
        <v>2869</v>
      </c>
      <c r="C652" s="5" t="s">
        <v>2870</v>
      </c>
      <c r="D652" s="17" t="s">
        <v>2871</v>
      </c>
      <c r="E652" s="17" t="s">
        <v>2872</v>
      </c>
      <c r="F652" s="17" t="s">
        <v>2890</v>
      </c>
      <c r="G652" s="132">
        <v>2012630010217</v>
      </c>
      <c r="H652" s="563" t="s">
        <v>2891</v>
      </c>
      <c r="I652" s="19" t="s">
        <v>2892</v>
      </c>
      <c r="J652" s="19" t="s">
        <v>2893</v>
      </c>
      <c r="K652" s="19">
        <v>15</v>
      </c>
      <c r="L652" s="19">
        <v>17</v>
      </c>
      <c r="M652" s="19"/>
      <c r="N652" s="19"/>
      <c r="O652" s="19" t="s">
        <v>2894</v>
      </c>
      <c r="P652" s="19" t="s">
        <v>2895</v>
      </c>
      <c r="Q652" s="19" t="s">
        <v>2896</v>
      </c>
      <c r="R652" s="19">
        <v>15</v>
      </c>
      <c r="S652" s="19">
        <v>17</v>
      </c>
      <c r="T652" s="19"/>
      <c r="U652" s="19"/>
      <c r="V652" s="19">
        <v>5463305</v>
      </c>
      <c r="W652" s="563" t="s">
        <v>2897</v>
      </c>
      <c r="X652" s="19">
        <v>75000</v>
      </c>
      <c r="Y652" s="188"/>
      <c r="Z652" s="188"/>
      <c r="AA652" s="188"/>
      <c r="AB652" s="188"/>
      <c r="AC652" s="188"/>
      <c r="AD652" s="67" t="s">
        <v>2881</v>
      </c>
    </row>
    <row r="653" spans="1:30" s="1" customFormat="1" ht="102.75" hidden="1" thickBot="1" x14ac:dyDescent="0.25">
      <c r="A653" s="15" t="s">
        <v>2868</v>
      </c>
      <c r="B653" s="308" t="s">
        <v>2869</v>
      </c>
      <c r="C653" s="5" t="s">
        <v>2870</v>
      </c>
      <c r="D653" s="17" t="s">
        <v>2871</v>
      </c>
      <c r="E653" s="17" t="s">
        <v>2898</v>
      </c>
      <c r="F653" s="17" t="s">
        <v>2899</v>
      </c>
      <c r="G653" s="132">
        <v>2012630010216</v>
      </c>
      <c r="H653" s="563" t="s">
        <v>2900</v>
      </c>
      <c r="I653" s="19" t="s">
        <v>2901</v>
      </c>
      <c r="J653" s="19" t="s">
        <v>2902</v>
      </c>
      <c r="K653" s="19">
        <v>15000</v>
      </c>
      <c r="L653" s="19">
        <v>21000</v>
      </c>
      <c r="M653" s="19"/>
      <c r="N653" s="19"/>
      <c r="O653" s="19" t="s">
        <v>2903</v>
      </c>
      <c r="P653" s="19" t="s">
        <v>2904</v>
      </c>
      <c r="Q653" s="19" t="s">
        <v>2905</v>
      </c>
      <c r="R653" s="19">
        <v>15000</v>
      </c>
      <c r="S653" s="19"/>
      <c r="T653" s="19"/>
      <c r="U653" s="19"/>
      <c r="V653" s="19">
        <v>5463306</v>
      </c>
      <c r="W653" s="563" t="s">
        <v>2880</v>
      </c>
      <c r="X653" s="19">
        <v>58527</v>
      </c>
      <c r="Y653" s="188"/>
      <c r="Z653" s="188"/>
      <c r="AA653" s="188"/>
      <c r="AB653" s="188"/>
      <c r="AC653" s="188"/>
      <c r="AD653" s="67" t="s">
        <v>2881</v>
      </c>
    </row>
    <row r="654" spans="1:30" s="1" customFormat="1" ht="115.5" hidden="1" thickBot="1" x14ac:dyDescent="0.25">
      <c r="A654" s="15" t="s">
        <v>2868</v>
      </c>
      <c r="B654" s="308" t="s">
        <v>2869</v>
      </c>
      <c r="C654" s="5" t="s">
        <v>2870</v>
      </c>
      <c r="D654" s="17" t="s">
        <v>2871</v>
      </c>
      <c r="E654" s="17" t="s">
        <v>2898</v>
      </c>
      <c r="F654" s="17" t="s">
        <v>2906</v>
      </c>
      <c r="G654" s="132">
        <v>2012630010284</v>
      </c>
      <c r="H654" s="563" t="s">
        <v>2907</v>
      </c>
      <c r="I654" s="19" t="s">
        <v>2908</v>
      </c>
      <c r="J654" s="19" t="s">
        <v>2909</v>
      </c>
      <c r="K654" s="19">
        <v>1</v>
      </c>
      <c r="L654" s="19">
        <v>2</v>
      </c>
      <c r="M654" s="19"/>
      <c r="N654" s="19"/>
      <c r="O654" s="19" t="s">
        <v>2910</v>
      </c>
      <c r="P654" s="125" t="s">
        <v>2911</v>
      </c>
      <c r="Q654" s="19" t="s">
        <v>2912</v>
      </c>
      <c r="R654" s="19">
        <v>1</v>
      </c>
      <c r="S654" s="19">
        <v>2</v>
      </c>
      <c r="T654" s="19"/>
      <c r="U654" s="19"/>
      <c r="V654" s="19">
        <v>5463306</v>
      </c>
      <c r="W654" s="563" t="s">
        <v>2880</v>
      </c>
      <c r="X654" s="19">
        <v>58976</v>
      </c>
      <c r="Y654" s="188"/>
      <c r="Z654" s="188"/>
      <c r="AA654" s="188"/>
      <c r="AB654" s="188"/>
      <c r="AC654" s="188"/>
      <c r="AD654" s="67" t="s">
        <v>2881</v>
      </c>
    </row>
    <row r="655" spans="1:30" s="1" customFormat="1" ht="167.25" hidden="1" customHeight="1" x14ac:dyDescent="0.2">
      <c r="A655" s="15" t="s">
        <v>2868</v>
      </c>
      <c r="B655" s="308" t="s">
        <v>2869</v>
      </c>
      <c r="C655" s="119" t="s">
        <v>2870</v>
      </c>
      <c r="D655" s="93" t="s">
        <v>2871</v>
      </c>
      <c r="E655" s="93" t="s">
        <v>2913</v>
      </c>
      <c r="F655" s="93" t="s">
        <v>2914</v>
      </c>
      <c r="G655" s="132">
        <v>2012630010286</v>
      </c>
      <c r="H655" s="563" t="s">
        <v>2915</v>
      </c>
      <c r="I655" s="537" t="s">
        <v>2916</v>
      </c>
      <c r="J655" s="537" t="s">
        <v>2917</v>
      </c>
      <c r="K655" s="537" t="s">
        <v>2918</v>
      </c>
      <c r="L655" s="537">
        <v>1</v>
      </c>
      <c r="M655" s="537"/>
      <c r="N655" s="537"/>
      <c r="O655" s="537" t="s">
        <v>2919</v>
      </c>
      <c r="P655" s="126" t="s">
        <v>2920</v>
      </c>
      <c r="Q655" s="537" t="s">
        <v>2921</v>
      </c>
      <c r="R655" s="537" t="s">
        <v>2922</v>
      </c>
      <c r="S655" s="537">
        <v>1</v>
      </c>
      <c r="T655" s="537"/>
      <c r="U655" s="537"/>
      <c r="V655" s="537">
        <v>5463307</v>
      </c>
      <c r="W655" s="541" t="s">
        <v>2923</v>
      </c>
      <c r="X655" s="537">
        <v>10000</v>
      </c>
      <c r="Y655" s="380"/>
      <c r="Z655" s="380"/>
      <c r="AA655" s="380"/>
      <c r="AB655" s="380"/>
      <c r="AC655" s="380"/>
      <c r="AD655" s="127" t="s">
        <v>2924</v>
      </c>
    </row>
    <row r="656" spans="1:30" s="1" customFormat="1" ht="88.5" hidden="1" customHeight="1" x14ac:dyDescent="0.2">
      <c r="A656" s="15" t="s">
        <v>2868</v>
      </c>
      <c r="B656" s="308" t="s">
        <v>2869</v>
      </c>
      <c r="C656" s="119" t="s">
        <v>2870</v>
      </c>
      <c r="D656" s="93" t="s">
        <v>2871</v>
      </c>
      <c r="E656" s="93" t="s">
        <v>2913</v>
      </c>
      <c r="F656" s="93" t="s">
        <v>2925</v>
      </c>
      <c r="G656" s="132">
        <v>2012630010378</v>
      </c>
      <c r="H656" s="563" t="s">
        <v>2926</v>
      </c>
      <c r="I656" s="537" t="s">
        <v>2927</v>
      </c>
      <c r="J656" s="537" t="s">
        <v>2928</v>
      </c>
      <c r="K656" s="537" t="s">
        <v>2918</v>
      </c>
      <c r="L656" s="537">
        <v>1</v>
      </c>
      <c r="M656" s="537"/>
      <c r="N656" s="537"/>
      <c r="O656" s="537" t="s">
        <v>2929</v>
      </c>
      <c r="P656" s="126" t="s">
        <v>2930</v>
      </c>
      <c r="Q656" s="537" t="s">
        <v>2931</v>
      </c>
      <c r="R656" s="537" t="s">
        <v>2922</v>
      </c>
      <c r="S656" s="537">
        <v>1</v>
      </c>
      <c r="T656" s="537"/>
      <c r="U656" s="537"/>
      <c r="V656" s="537">
        <v>5463307</v>
      </c>
      <c r="W656" s="541" t="s">
        <v>2923</v>
      </c>
      <c r="X656" s="537">
        <v>10000</v>
      </c>
      <c r="Y656" s="380"/>
      <c r="Z656" s="380"/>
      <c r="AA656" s="380"/>
      <c r="AB656" s="380"/>
      <c r="AC656" s="380"/>
      <c r="AD656" s="127" t="s">
        <v>2932</v>
      </c>
    </row>
    <row r="657" spans="1:30" s="1" customFormat="1" ht="96" hidden="1" customHeight="1" x14ac:dyDescent="0.2">
      <c r="A657" s="15" t="s">
        <v>2868</v>
      </c>
      <c r="B657" s="308" t="s">
        <v>2869</v>
      </c>
      <c r="C657" s="119" t="s">
        <v>2870</v>
      </c>
      <c r="D657" s="93" t="s">
        <v>2871</v>
      </c>
      <c r="E657" s="93" t="s">
        <v>2913</v>
      </c>
      <c r="F657" s="93" t="s">
        <v>2933</v>
      </c>
      <c r="G657" s="132">
        <v>2012630010377</v>
      </c>
      <c r="H657" s="563" t="s">
        <v>2934</v>
      </c>
      <c r="I657" s="537" t="s">
        <v>2935</v>
      </c>
      <c r="J657" s="537" t="s">
        <v>2933</v>
      </c>
      <c r="K657" s="537" t="s">
        <v>2918</v>
      </c>
      <c r="L657" s="537">
        <v>1</v>
      </c>
      <c r="M657" s="537"/>
      <c r="N657" s="537"/>
      <c r="O657" s="537" t="s">
        <v>2936</v>
      </c>
      <c r="P657" s="126" t="s">
        <v>2937</v>
      </c>
      <c r="Q657" s="537" t="s">
        <v>2933</v>
      </c>
      <c r="R657" s="537" t="s">
        <v>2922</v>
      </c>
      <c r="S657" s="537">
        <v>1</v>
      </c>
      <c r="T657" s="537"/>
      <c r="U657" s="537"/>
      <c r="V657" s="537">
        <v>5463307</v>
      </c>
      <c r="W657" s="541" t="s">
        <v>2923</v>
      </c>
      <c r="X657" s="537">
        <v>20000</v>
      </c>
      <c r="Y657" s="380"/>
      <c r="Z657" s="380"/>
      <c r="AA657" s="380"/>
      <c r="AB657" s="380"/>
      <c r="AC657" s="380"/>
      <c r="AD657" s="127" t="s">
        <v>2938</v>
      </c>
    </row>
    <row r="658" spans="1:30" s="1" customFormat="1" ht="149.25" hidden="1" customHeight="1" thickBot="1" x14ac:dyDescent="0.25">
      <c r="A658" s="15" t="s">
        <v>2868</v>
      </c>
      <c r="B658" s="308" t="s">
        <v>2869</v>
      </c>
      <c r="C658" s="121" t="s">
        <v>2870</v>
      </c>
      <c r="D658" s="44" t="s">
        <v>2871</v>
      </c>
      <c r="E658" s="44" t="s">
        <v>2939</v>
      </c>
      <c r="F658" s="44" t="s">
        <v>2940</v>
      </c>
      <c r="G658" s="132">
        <v>2012630010218</v>
      </c>
      <c r="H658" s="563" t="s">
        <v>2941</v>
      </c>
      <c r="I658" s="35" t="s">
        <v>2942</v>
      </c>
      <c r="J658" s="35" t="s">
        <v>2943</v>
      </c>
      <c r="K658" s="35">
        <v>45</v>
      </c>
      <c r="L658" s="35">
        <v>50</v>
      </c>
      <c r="M658" s="35"/>
      <c r="N658" s="35"/>
      <c r="O658" s="35" t="s">
        <v>2944</v>
      </c>
      <c r="P658" s="35" t="s">
        <v>2911</v>
      </c>
      <c r="Q658" s="35" t="s">
        <v>2943</v>
      </c>
      <c r="R658" s="35">
        <v>45</v>
      </c>
      <c r="S658" s="35">
        <v>50</v>
      </c>
      <c r="T658" s="35"/>
      <c r="U658" s="35"/>
      <c r="V658" s="35">
        <v>5460302</v>
      </c>
      <c r="W658" s="36" t="s">
        <v>2945</v>
      </c>
      <c r="X658" s="35">
        <v>390600</v>
      </c>
      <c r="Y658" s="360"/>
      <c r="Z658" s="360"/>
      <c r="AA658" s="360"/>
      <c r="AB658" s="360"/>
      <c r="AC658" s="360"/>
      <c r="AD658" s="112" t="s">
        <v>2932</v>
      </c>
    </row>
    <row r="659" spans="1:30" s="1" customFormat="1" ht="66.75" hidden="1" customHeight="1" x14ac:dyDescent="0.2">
      <c r="A659" s="15" t="s">
        <v>2868</v>
      </c>
      <c r="B659" s="72"/>
      <c r="C659" s="70"/>
      <c r="D659" s="70"/>
      <c r="E659" s="70"/>
      <c r="F659" s="70"/>
      <c r="G659" s="122"/>
      <c r="H659" s="122"/>
      <c r="I659" s="70"/>
      <c r="J659" s="70"/>
      <c r="K659" s="70"/>
      <c r="L659" s="70"/>
      <c r="M659" s="70"/>
      <c r="N659" s="70"/>
      <c r="O659" s="70"/>
      <c r="P659" s="70"/>
      <c r="Q659" s="70"/>
      <c r="R659" s="70"/>
      <c r="S659" s="70"/>
      <c r="T659" s="70"/>
      <c r="U659" s="70"/>
      <c r="V659" s="70"/>
      <c r="W659" s="70"/>
      <c r="X659" s="110">
        <f>SUM(X650:X658)</f>
        <v>901803</v>
      </c>
      <c r="Y659" s="349"/>
      <c r="Z659" s="349"/>
      <c r="AA659" s="349"/>
      <c r="AB659" s="349"/>
      <c r="AC659" s="349"/>
      <c r="AD659" s="71"/>
    </row>
    <row r="660" spans="1:30" s="1" customFormat="1" ht="329.25" hidden="1" customHeight="1" x14ac:dyDescent="0.2">
      <c r="A660" s="15" t="s">
        <v>2946</v>
      </c>
      <c r="B660" s="312" t="s">
        <v>2947</v>
      </c>
      <c r="C660" s="563" t="s">
        <v>2948</v>
      </c>
      <c r="D660" s="19" t="s">
        <v>2949</v>
      </c>
      <c r="E660" s="19" t="s">
        <v>2950</v>
      </c>
      <c r="F660" s="19" t="s">
        <v>2951</v>
      </c>
      <c r="G660" s="563" t="s">
        <v>1052</v>
      </c>
      <c r="H660" s="563" t="s">
        <v>2952</v>
      </c>
      <c r="I660" s="19" t="s">
        <v>2953</v>
      </c>
      <c r="J660" s="19" t="s">
        <v>2954</v>
      </c>
      <c r="K660" s="19">
        <v>1</v>
      </c>
      <c r="L660" s="19">
        <v>1</v>
      </c>
      <c r="M660" s="19"/>
      <c r="N660" s="19"/>
      <c r="O660" s="19" t="s">
        <v>2955</v>
      </c>
      <c r="P660" s="19" t="s">
        <v>2956</v>
      </c>
      <c r="Q660" s="19" t="s">
        <v>2957</v>
      </c>
      <c r="R660" s="19">
        <v>1</v>
      </c>
      <c r="S660" s="19">
        <v>1</v>
      </c>
      <c r="T660" s="19"/>
      <c r="U660" s="19"/>
      <c r="V660" s="19"/>
      <c r="W660" s="207" t="s">
        <v>2958</v>
      </c>
      <c r="X660" s="193">
        <v>65000000</v>
      </c>
      <c r="Y660" s="193"/>
      <c r="Z660" s="193"/>
      <c r="AA660" s="193"/>
      <c r="AB660" s="193"/>
      <c r="AC660" s="193"/>
      <c r="AD660" s="19" t="s">
        <v>2959</v>
      </c>
    </row>
    <row r="661" spans="1:30" s="1" customFormat="1" ht="409.5" hidden="1" customHeight="1" x14ac:dyDescent="0.2">
      <c r="A661" s="15" t="s">
        <v>2946</v>
      </c>
      <c r="B661" s="312" t="s">
        <v>2947</v>
      </c>
      <c r="C661" s="563" t="s">
        <v>2948</v>
      </c>
      <c r="D661" s="19" t="s">
        <v>2949</v>
      </c>
      <c r="E661" s="19" t="s">
        <v>2950</v>
      </c>
      <c r="F661" s="19" t="s">
        <v>2960</v>
      </c>
      <c r="G661" s="563" t="s">
        <v>1052</v>
      </c>
      <c r="H661" s="563" t="s">
        <v>2961</v>
      </c>
      <c r="I661" s="19" t="s">
        <v>2962</v>
      </c>
      <c r="J661" s="19" t="s">
        <v>2963</v>
      </c>
      <c r="K661" s="19">
        <v>3</v>
      </c>
      <c r="L661" s="19">
        <v>3</v>
      </c>
      <c r="M661" s="19"/>
      <c r="N661" s="19"/>
      <c r="O661" s="19" t="s">
        <v>2964</v>
      </c>
      <c r="P661" s="19" t="s">
        <v>2956</v>
      </c>
      <c r="Q661" s="19" t="s">
        <v>2965</v>
      </c>
      <c r="R661" s="84">
        <v>0.05</v>
      </c>
      <c r="S661" s="84">
        <v>0.05</v>
      </c>
      <c r="T661" s="84"/>
      <c r="U661" s="84"/>
      <c r="V661" s="207" t="s">
        <v>2958</v>
      </c>
      <c r="W661" s="19"/>
      <c r="X661" s="193">
        <v>250000000</v>
      </c>
      <c r="Y661" s="193"/>
      <c r="Z661" s="193"/>
      <c r="AA661" s="193"/>
      <c r="AB661" s="193"/>
      <c r="AC661" s="193"/>
      <c r="AD661" s="19" t="s">
        <v>2959</v>
      </c>
    </row>
    <row r="662" spans="1:30" s="1" customFormat="1" ht="381" hidden="1" customHeight="1" x14ac:dyDescent="0.2">
      <c r="A662" s="15" t="s">
        <v>2946</v>
      </c>
      <c r="B662" s="312" t="s">
        <v>2947</v>
      </c>
      <c r="C662" s="563" t="s">
        <v>2948</v>
      </c>
      <c r="D662" s="19" t="s">
        <v>2949</v>
      </c>
      <c r="E662" s="19" t="s">
        <v>2950</v>
      </c>
      <c r="F662" s="19" t="s">
        <v>2960</v>
      </c>
      <c r="G662" s="563" t="s">
        <v>1052</v>
      </c>
      <c r="H662" s="563" t="s">
        <v>2961</v>
      </c>
      <c r="I662" s="19" t="s">
        <v>2962</v>
      </c>
      <c r="J662" s="19" t="s">
        <v>2966</v>
      </c>
      <c r="K662" s="19">
        <v>0</v>
      </c>
      <c r="L662" s="19">
        <v>3</v>
      </c>
      <c r="M662" s="19"/>
      <c r="N662" s="19"/>
      <c r="O662" s="19" t="s">
        <v>2967</v>
      </c>
      <c r="P662" s="19" t="s">
        <v>2956</v>
      </c>
      <c r="Q662" s="19" t="s">
        <v>2968</v>
      </c>
      <c r="R662" s="19">
        <v>0</v>
      </c>
      <c r="S662" s="84">
        <v>1</v>
      </c>
      <c r="T662" s="84"/>
      <c r="U662" s="84"/>
      <c r="V662" s="207" t="s">
        <v>2958</v>
      </c>
      <c r="W662" s="19"/>
      <c r="X662" s="193">
        <v>600000000</v>
      </c>
      <c r="Y662" s="193"/>
      <c r="Z662" s="193"/>
      <c r="AA662" s="193"/>
      <c r="AB662" s="193"/>
      <c r="AC662" s="193"/>
      <c r="AD662" s="19" t="s">
        <v>2959</v>
      </c>
    </row>
    <row r="663" spans="1:30" s="1" customFormat="1" ht="409.5" hidden="1" customHeight="1" x14ac:dyDescent="0.2">
      <c r="A663" s="15" t="s">
        <v>2946</v>
      </c>
      <c r="B663" s="312" t="s">
        <v>2947</v>
      </c>
      <c r="C663" s="563" t="s">
        <v>2948</v>
      </c>
      <c r="D663" s="19" t="s">
        <v>2949</v>
      </c>
      <c r="E663" s="19" t="s">
        <v>2950</v>
      </c>
      <c r="F663" s="19" t="s">
        <v>2960</v>
      </c>
      <c r="G663" s="563" t="s">
        <v>1052</v>
      </c>
      <c r="H663" s="563" t="s">
        <v>2961</v>
      </c>
      <c r="I663" s="19" t="s">
        <v>2962</v>
      </c>
      <c r="J663" s="19" t="s">
        <v>2969</v>
      </c>
      <c r="K663" s="84">
        <v>1</v>
      </c>
      <c r="L663" s="84">
        <v>1</v>
      </c>
      <c r="M663" s="84"/>
      <c r="N663" s="84"/>
      <c r="O663" s="19" t="s">
        <v>2970</v>
      </c>
      <c r="P663" s="19" t="s">
        <v>2956</v>
      </c>
      <c r="Q663" s="19" t="s">
        <v>2971</v>
      </c>
      <c r="R663" s="84">
        <v>1</v>
      </c>
      <c r="S663" s="84">
        <v>1</v>
      </c>
      <c r="T663" s="84"/>
      <c r="U663" s="84"/>
      <c r="V663" s="207" t="s">
        <v>2958</v>
      </c>
      <c r="W663" s="19"/>
      <c r="X663" s="193">
        <v>100000000</v>
      </c>
      <c r="Y663" s="193"/>
      <c r="Z663" s="193"/>
      <c r="AA663" s="193"/>
      <c r="AB663" s="193"/>
      <c r="AC663" s="193"/>
      <c r="AD663" s="19" t="s">
        <v>2959</v>
      </c>
    </row>
    <row r="664" spans="1:30" s="1" customFormat="1" ht="352.5" hidden="1" customHeight="1" x14ac:dyDescent="0.2">
      <c r="A664" s="15" t="s">
        <v>2946</v>
      </c>
      <c r="B664" s="312" t="s">
        <v>2947</v>
      </c>
      <c r="C664" s="563" t="s">
        <v>2948</v>
      </c>
      <c r="D664" s="19" t="s">
        <v>2949</v>
      </c>
      <c r="E664" s="19" t="s">
        <v>2950</v>
      </c>
      <c r="F664" s="19" t="s">
        <v>2972</v>
      </c>
      <c r="G664" s="563" t="s">
        <v>1052</v>
      </c>
      <c r="H664" s="563" t="s">
        <v>2973</v>
      </c>
      <c r="I664" s="19" t="s">
        <v>2974</v>
      </c>
      <c r="J664" s="19" t="s">
        <v>2975</v>
      </c>
      <c r="K664" s="84">
        <v>0.36</v>
      </c>
      <c r="L664" s="84">
        <v>0.32</v>
      </c>
      <c r="M664" s="84"/>
      <c r="N664" s="84"/>
      <c r="O664" s="19" t="s">
        <v>2976</v>
      </c>
      <c r="P664" s="19" t="s">
        <v>2956</v>
      </c>
      <c r="Q664" s="19" t="s">
        <v>2977</v>
      </c>
      <c r="R664" s="19"/>
      <c r="S664" s="91">
        <v>6.0000000000000001E-3</v>
      </c>
      <c r="T664" s="91"/>
      <c r="U664" s="91"/>
      <c r="V664" s="305" t="s">
        <v>2958</v>
      </c>
      <c r="W664" s="19"/>
      <c r="X664" s="193">
        <v>913820443</v>
      </c>
      <c r="Y664" s="193"/>
      <c r="Z664" s="193"/>
      <c r="AA664" s="193"/>
      <c r="AB664" s="193"/>
      <c r="AC664" s="193"/>
      <c r="AD664" s="19" t="s">
        <v>2959</v>
      </c>
    </row>
    <row r="665" spans="1:30" s="1" customFormat="1" ht="261.75" hidden="1" customHeight="1" x14ac:dyDescent="0.2">
      <c r="A665" s="15" t="s">
        <v>2946</v>
      </c>
      <c r="B665" s="312" t="s">
        <v>2947</v>
      </c>
      <c r="C665" s="563" t="s">
        <v>2948</v>
      </c>
      <c r="D665" s="19" t="s">
        <v>2949</v>
      </c>
      <c r="E665" s="19" t="s">
        <v>2950</v>
      </c>
      <c r="F665" s="19" t="s">
        <v>2978</v>
      </c>
      <c r="G665" s="563" t="s">
        <v>1052</v>
      </c>
      <c r="H665" s="563" t="s">
        <v>2979</v>
      </c>
      <c r="I665" s="19" t="s">
        <v>2980</v>
      </c>
      <c r="J665" s="19" t="s">
        <v>2981</v>
      </c>
      <c r="K665" s="84">
        <v>0.55000000000000004</v>
      </c>
      <c r="L665" s="84">
        <v>0.6</v>
      </c>
      <c r="M665" s="84"/>
      <c r="N665" s="84"/>
      <c r="O665" s="19" t="s">
        <v>2982</v>
      </c>
      <c r="P665" s="19" t="s">
        <v>2956</v>
      </c>
      <c r="Q665" s="19" t="s">
        <v>2979</v>
      </c>
      <c r="R665" s="84">
        <v>0.55000000000000004</v>
      </c>
      <c r="S665" s="84">
        <v>0.6</v>
      </c>
      <c r="T665" s="84"/>
      <c r="U665" s="84"/>
      <c r="V665" s="207" t="s">
        <v>2958</v>
      </c>
      <c r="W665" s="19"/>
      <c r="X665" s="193">
        <v>2500000</v>
      </c>
      <c r="Y665" s="193"/>
      <c r="Z665" s="193"/>
      <c r="AA665" s="193"/>
      <c r="AB665" s="193"/>
      <c r="AC665" s="193"/>
      <c r="AD665" s="19" t="s">
        <v>2959</v>
      </c>
    </row>
    <row r="666" spans="1:30" s="1" customFormat="1" ht="327.75" hidden="1" customHeight="1" x14ac:dyDescent="0.2">
      <c r="A666" s="15" t="s">
        <v>2946</v>
      </c>
      <c r="B666" s="312" t="s">
        <v>2947</v>
      </c>
      <c r="C666" s="563" t="s">
        <v>2948</v>
      </c>
      <c r="D666" s="19" t="s">
        <v>2949</v>
      </c>
      <c r="E666" s="19" t="s">
        <v>2950</v>
      </c>
      <c r="F666" s="19" t="s">
        <v>2983</v>
      </c>
      <c r="G666" s="563" t="s">
        <v>1052</v>
      </c>
      <c r="H666" s="563" t="s">
        <v>2984</v>
      </c>
      <c r="I666" s="19" t="s">
        <v>2985</v>
      </c>
      <c r="J666" s="19" t="s">
        <v>2986</v>
      </c>
      <c r="K666" s="19">
        <v>4</v>
      </c>
      <c r="L666" s="19">
        <v>3</v>
      </c>
      <c r="M666" s="19"/>
      <c r="N666" s="19"/>
      <c r="O666" s="19" t="s">
        <v>2987</v>
      </c>
      <c r="P666" s="19" t="s">
        <v>2956</v>
      </c>
      <c r="Q666" s="19" t="s">
        <v>2988</v>
      </c>
      <c r="R666" s="19">
        <v>1</v>
      </c>
      <c r="S666" s="19">
        <v>1</v>
      </c>
      <c r="T666" s="19"/>
      <c r="U666" s="19"/>
      <c r="V666" s="207" t="s">
        <v>2958</v>
      </c>
      <c r="W666" s="19"/>
      <c r="X666" s="193">
        <v>20000000</v>
      </c>
      <c r="Y666" s="193"/>
      <c r="Z666" s="193"/>
      <c r="AA666" s="193"/>
      <c r="AB666" s="193"/>
      <c r="AC666" s="193"/>
      <c r="AD666" s="19" t="s">
        <v>2959</v>
      </c>
    </row>
    <row r="667" spans="1:30" s="1" customFormat="1" ht="306" hidden="1" customHeight="1" x14ac:dyDescent="0.2">
      <c r="A667" s="15" t="s">
        <v>2946</v>
      </c>
      <c r="B667" s="312" t="s">
        <v>2947</v>
      </c>
      <c r="C667" s="563" t="s">
        <v>2948</v>
      </c>
      <c r="D667" s="19" t="s">
        <v>2949</v>
      </c>
      <c r="E667" s="19" t="s">
        <v>2950</v>
      </c>
      <c r="F667" s="19" t="s">
        <v>2989</v>
      </c>
      <c r="G667" s="563" t="s">
        <v>1052</v>
      </c>
      <c r="H667" s="563" t="s">
        <v>2984</v>
      </c>
      <c r="I667" s="19" t="s">
        <v>2985</v>
      </c>
      <c r="J667" s="19" t="s">
        <v>2990</v>
      </c>
      <c r="K667" s="19">
        <v>1</v>
      </c>
      <c r="L667" s="19">
        <v>1</v>
      </c>
      <c r="M667" s="19"/>
      <c r="N667" s="19"/>
      <c r="O667" s="19" t="s">
        <v>2991</v>
      </c>
      <c r="P667" s="19" t="s">
        <v>2956</v>
      </c>
      <c r="Q667" s="19" t="s">
        <v>2992</v>
      </c>
      <c r="R667" s="19">
        <v>1</v>
      </c>
      <c r="S667" s="19">
        <v>1</v>
      </c>
      <c r="T667" s="19"/>
      <c r="U667" s="19"/>
      <c r="V667" s="207" t="s">
        <v>2958</v>
      </c>
      <c r="W667" s="19"/>
      <c r="X667" s="193">
        <v>5000000</v>
      </c>
      <c r="Y667" s="193"/>
      <c r="Z667" s="193"/>
      <c r="AA667" s="193"/>
      <c r="AB667" s="193"/>
      <c r="AC667" s="193"/>
      <c r="AD667" s="19" t="s">
        <v>2959</v>
      </c>
    </row>
    <row r="668" spans="1:30" s="1" customFormat="1" ht="110.25" hidden="1" customHeight="1" x14ac:dyDescent="0.2">
      <c r="A668" s="15" t="s">
        <v>2946</v>
      </c>
      <c r="B668" s="312" t="s">
        <v>2947</v>
      </c>
      <c r="C668" s="563" t="s">
        <v>2948</v>
      </c>
      <c r="D668" s="19" t="s">
        <v>2993</v>
      </c>
      <c r="E668" s="19" t="s">
        <v>2994</v>
      </c>
      <c r="F668" s="19" t="s">
        <v>2995</v>
      </c>
      <c r="G668" s="563" t="s">
        <v>1052</v>
      </c>
      <c r="H668" s="563" t="s">
        <v>2996</v>
      </c>
      <c r="I668" s="19" t="s">
        <v>2997</v>
      </c>
      <c r="J668" s="19" t="s">
        <v>2998</v>
      </c>
      <c r="K668" s="84">
        <v>0.8</v>
      </c>
      <c r="L668" s="84">
        <v>1</v>
      </c>
      <c r="M668" s="84"/>
      <c r="N668" s="84"/>
      <c r="O668" s="19" t="s">
        <v>2999</v>
      </c>
      <c r="P668" s="19" t="s">
        <v>2956</v>
      </c>
      <c r="Q668" s="19" t="s">
        <v>2996</v>
      </c>
      <c r="R668" s="19">
        <v>1</v>
      </c>
      <c r="S668" s="19">
        <v>1</v>
      </c>
      <c r="T668" s="19"/>
      <c r="U668" s="19"/>
      <c r="V668" s="207" t="s">
        <v>2958</v>
      </c>
      <c r="W668" s="19"/>
      <c r="X668" s="193">
        <v>0</v>
      </c>
      <c r="Y668" s="193"/>
      <c r="Z668" s="193"/>
      <c r="AA668" s="193"/>
      <c r="AB668" s="193"/>
      <c r="AC668" s="193"/>
      <c r="AD668" s="19" t="s">
        <v>2959</v>
      </c>
    </row>
    <row r="669" spans="1:30" s="1" customFormat="1" ht="264" hidden="1" customHeight="1" x14ac:dyDescent="0.2">
      <c r="A669" s="15" t="s">
        <v>2946</v>
      </c>
      <c r="B669" s="312" t="s">
        <v>2947</v>
      </c>
      <c r="C669" s="563" t="s">
        <v>2948</v>
      </c>
      <c r="D669" s="19" t="s">
        <v>2993</v>
      </c>
      <c r="E669" s="19" t="s">
        <v>2994</v>
      </c>
      <c r="F669" s="19" t="s">
        <v>3000</v>
      </c>
      <c r="G669" s="563" t="s">
        <v>1052</v>
      </c>
      <c r="H669" s="563" t="s">
        <v>3001</v>
      </c>
      <c r="I669" s="19" t="s">
        <v>3002</v>
      </c>
      <c r="J669" s="19" t="s">
        <v>3003</v>
      </c>
      <c r="K669" s="19">
        <v>1</v>
      </c>
      <c r="L669" s="19">
        <v>1</v>
      </c>
      <c r="M669" s="19"/>
      <c r="N669" s="19"/>
      <c r="O669" s="19" t="s">
        <v>3004</v>
      </c>
      <c r="P669" s="19" t="s">
        <v>2956</v>
      </c>
      <c r="Q669" s="19" t="s">
        <v>3005</v>
      </c>
      <c r="R669" s="19" t="s">
        <v>3006</v>
      </c>
      <c r="S669" s="19" t="s">
        <v>3007</v>
      </c>
      <c r="T669" s="19"/>
      <c r="U669" s="19"/>
      <c r="V669" s="207" t="s">
        <v>2958</v>
      </c>
      <c r="W669" s="19"/>
      <c r="X669" s="193">
        <v>2000000000</v>
      </c>
      <c r="Y669" s="193"/>
      <c r="Z669" s="193"/>
      <c r="AA669" s="193"/>
      <c r="AB669" s="193"/>
      <c r="AC669" s="193"/>
      <c r="AD669" s="19" t="s">
        <v>2959</v>
      </c>
    </row>
    <row r="670" spans="1:30" s="1" customFormat="1" ht="181.5" hidden="1" customHeight="1" x14ac:dyDescent="0.2">
      <c r="A670" s="15" t="s">
        <v>2946</v>
      </c>
      <c r="B670" s="312" t="s">
        <v>2947</v>
      </c>
      <c r="C670" s="563" t="s">
        <v>2948</v>
      </c>
      <c r="D670" s="19" t="s">
        <v>2993</v>
      </c>
      <c r="E670" s="19" t="s">
        <v>2994</v>
      </c>
      <c r="F670" s="19" t="s">
        <v>3008</v>
      </c>
      <c r="G670" s="563" t="s">
        <v>1052</v>
      </c>
      <c r="H670" s="563" t="s">
        <v>3009</v>
      </c>
      <c r="I670" s="19" t="s">
        <v>3010</v>
      </c>
      <c r="J670" s="19" t="s">
        <v>3011</v>
      </c>
      <c r="K670" s="19">
        <v>727</v>
      </c>
      <c r="L670" s="19">
        <v>500</v>
      </c>
      <c r="M670" s="19"/>
      <c r="N670" s="19"/>
      <c r="O670" s="19" t="s">
        <v>3012</v>
      </c>
      <c r="P670" s="19" t="s">
        <v>2956</v>
      </c>
      <c r="Q670" s="19" t="s">
        <v>3013</v>
      </c>
      <c r="R670" s="19">
        <v>1</v>
      </c>
      <c r="S670" s="19">
        <v>1</v>
      </c>
      <c r="T670" s="19"/>
      <c r="U670" s="19"/>
      <c r="V670" s="207" t="s">
        <v>2958</v>
      </c>
      <c r="W670" s="19"/>
      <c r="X670" s="193">
        <v>1007088010</v>
      </c>
      <c r="Y670" s="193"/>
      <c r="Z670" s="193"/>
      <c r="AA670" s="193"/>
      <c r="AB670" s="193"/>
      <c r="AC670" s="193"/>
      <c r="AD670" s="19" t="s">
        <v>2959</v>
      </c>
    </row>
    <row r="671" spans="1:30" s="1" customFormat="1" ht="113.25" hidden="1" customHeight="1" x14ac:dyDescent="0.2">
      <c r="A671" s="15" t="s">
        <v>2946</v>
      </c>
      <c r="B671" s="312" t="s">
        <v>2947</v>
      </c>
      <c r="C671" s="563" t="s">
        <v>2948</v>
      </c>
      <c r="D671" s="19" t="s">
        <v>2993</v>
      </c>
      <c r="E671" s="19" t="s">
        <v>2994</v>
      </c>
      <c r="F671" s="19" t="s">
        <v>3014</v>
      </c>
      <c r="G671" s="563" t="s">
        <v>1052</v>
      </c>
      <c r="H671" s="563" t="s">
        <v>3015</v>
      </c>
      <c r="I671" s="19" t="s">
        <v>3016</v>
      </c>
      <c r="J671" s="19" t="s">
        <v>3017</v>
      </c>
      <c r="K671" s="19">
        <v>0</v>
      </c>
      <c r="L671" s="19">
        <v>0</v>
      </c>
      <c r="M671" s="19"/>
      <c r="N671" s="19"/>
      <c r="O671" s="19" t="s">
        <v>3018</v>
      </c>
      <c r="P671" s="19" t="s">
        <v>2956</v>
      </c>
      <c r="Q671" s="19" t="s">
        <v>3015</v>
      </c>
      <c r="R671" s="19">
        <v>0</v>
      </c>
      <c r="S671" s="19">
        <v>0</v>
      </c>
      <c r="T671" s="19"/>
      <c r="U671" s="19"/>
      <c r="V671" s="207" t="s">
        <v>2958</v>
      </c>
      <c r="W671" s="19"/>
      <c r="X671" s="193">
        <v>0</v>
      </c>
      <c r="Y671" s="193"/>
      <c r="Z671" s="193"/>
      <c r="AA671" s="193"/>
      <c r="AB671" s="193"/>
      <c r="AC671" s="193"/>
      <c r="AD671" s="19" t="s">
        <v>2959</v>
      </c>
    </row>
    <row r="672" spans="1:30" s="1" customFormat="1" ht="147" hidden="1" customHeight="1" x14ac:dyDescent="0.2">
      <c r="A672" s="15" t="s">
        <v>2946</v>
      </c>
      <c r="B672" s="312" t="s">
        <v>2947</v>
      </c>
      <c r="C672" s="563" t="s">
        <v>2948</v>
      </c>
      <c r="D672" s="19" t="s">
        <v>2993</v>
      </c>
      <c r="E672" s="19" t="s">
        <v>2994</v>
      </c>
      <c r="F672" s="19" t="s">
        <v>3019</v>
      </c>
      <c r="G672" s="137">
        <v>2012630010334</v>
      </c>
      <c r="H672" s="563" t="s">
        <v>3020</v>
      </c>
      <c r="I672" s="19" t="s">
        <v>3021</v>
      </c>
      <c r="J672" s="19" t="s">
        <v>3022</v>
      </c>
      <c r="K672" s="19">
        <v>0</v>
      </c>
      <c r="L672" s="19">
        <v>1</v>
      </c>
      <c r="M672" s="19"/>
      <c r="N672" s="19"/>
      <c r="O672" s="19" t="s">
        <v>3023</v>
      </c>
      <c r="P672" s="19" t="s">
        <v>2304</v>
      </c>
      <c r="Q672" s="19" t="s">
        <v>3024</v>
      </c>
      <c r="R672" s="19">
        <v>0</v>
      </c>
      <c r="S672" s="19">
        <v>1</v>
      </c>
      <c r="T672" s="19"/>
      <c r="U672" s="19"/>
      <c r="V672" s="207" t="s">
        <v>2958</v>
      </c>
      <c r="W672" s="19"/>
      <c r="X672" s="193">
        <v>3209871547</v>
      </c>
      <c r="Y672" s="193"/>
      <c r="Z672" s="193"/>
      <c r="AA672" s="193"/>
      <c r="AB672" s="193"/>
      <c r="AC672" s="193"/>
      <c r="AD672" s="19" t="s">
        <v>2959</v>
      </c>
    </row>
    <row r="673" spans="1:30" s="1" customFormat="1" ht="129" hidden="1" customHeight="1" x14ac:dyDescent="0.2">
      <c r="A673" s="15" t="s">
        <v>2946</v>
      </c>
      <c r="B673" s="312" t="s">
        <v>2947</v>
      </c>
      <c r="C673" s="563" t="s">
        <v>2948</v>
      </c>
      <c r="D673" s="19" t="s">
        <v>2993</v>
      </c>
      <c r="E673" s="19" t="s">
        <v>2994</v>
      </c>
      <c r="F673" s="19" t="s">
        <v>3025</v>
      </c>
      <c r="G673" s="563" t="s">
        <v>1052</v>
      </c>
      <c r="H673" s="563" t="s">
        <v>3026</v>
      </c>
      <c r="I673" s="19" t="s">
        <v>3027</v>
      </c>
      <c r="J673" s="19" t="s">
        <v>3028</v>
      </c>
      <c r="K673" s="19">
        <v>0</v>
      </c>
      <c r="L673" s="19">
        <v>1</v>
      </c>
      <c r="M673" s="19"/>
      <c r="N673" s="19"/>
      <c r="O673" s="19" t="s">
        <v>3029</v>
      </c>
      <c r="P673" s="19" t="s">
        <v>2956</v>
      </c>
      <c r="Q673" s="19" t="s">
        <v>3030</v>
      </c>
      <c r="R673" s="19">
        <v>0</v>
      </c>
      <c r="S673" s="19">
        <v>1</v>
      </c>
      <c r="T673" s="19"/>
      <c r="U673" s="19"/>
      <c r="V673" s="207" t="s">
        <v>2958</v>
      </c>
      <c r="W673" s="19"/>
      <c r="X673" s="193">
        <v>0</v>
      </c>
      <c r="Y673" s="193"/>
      <c r="Z673" s="193"/>
      <c r="AA673" s="193"/>
      <c r="AB673" s="193"/>
      <c r="AC673" s="193"/>
      <c r="AD673" s="19" t="s">
        <v>2959</v>
      </c>
    </row>
    <row r="674" spans="1:30" s="1" customFormat="1" ht="132.75" hidden="1" customHeight="1" x14ac:dyDescent="0.2">
      <c r="A674" s="15" t="s">
        <v>2946</v>
      </c>
      <c r="B674" s="312" t="s">
        <v>2947</v>
      </c>
      <c r="C674" s="563" t="s">
        <v>2948</v>
      </c>
      <c r="D674" s="19" t="s">
        <v>2993</v>
      </c>
      <c r="E674" s="19" t="s">
        <v>2994</v>
      </c>
      <c r="F674" s="19" t="s">
        <v>3025</v>
      </c>
      <c r="G674" s="563" t="s">
        <v>1052</v>
      </c>
      <c r="H674" s="563" t="s">
        <v>3026</v>
      </c>
      <c r="I674" s="19" t="s">
        <v>3027</v>
      </c>
      <c r="J674" s="19" t="s">
        <v>3031</v>
      </c>
      <c r="K674" s="19">
        <v>0</v>
      </c>
      <c r="L674" s="19">
        <v>1</v>
      </c>
      <c r="M674" s="19"/>
      <c r="N674" s="19"/>
      <c r="O674" s="19" t="s">
        <v>3032</v>
      </c>
      <c r="P674" s="19" t="s">
        <v>3033</v>
      </c>
      <c r="Q674" s="19" t="s">
        <v>3030</v>
      </c>
      <c r="R674" s="19">
        <v>0</v>
      </c>
      <c r="S674" s="19">
        <v>1</v>
      </c>
      <c r="T674" s="19"/>
      <c r="U674" s="19"/>
      <c r="V674" s="207" t="s">
        <v>2958</v>
      </c>
      <c r="W674" s="19"/>
      <c r="X674" s="193">
        <v>300000000</v>
      </c>
      <c r="Y674" s="193"/>
      <c r="Z674" s="193"/>
      <c r="AA674" s="193"/>
      <c r="AB674" s="193"/>
      <c r="AC674" s="193"/>
      <c r="AD674" s="19" t="s">
        <v>2959</v>
      </c>
    </row>
    <row r="675" spans="1:30" s="1" customFormat="1" ht="243.75" hidden="1" customHeight="1" x14ac:dyDescent="0.2">
      <c r="A675" s="15" t="s">
        <v>2946</v>
      </c>
      <c r="B675" s="312" t="s">
        <v>2947</v>
      </c>
      <c r="C675" s="563" t="s">
        <v>2948</v>
      </c>
      <c r="D675" s="19" t="s">
        <v>2993</v>
      </c>
      <c r="E675" s="19" t="s">
        <v>2994</v>
      </c>
      <c r="F675" s="19" t="s">
        <v>3034</v>
      </c>
      <c r="G675" s="563" t="s">
        <v>1052</v>
      </c>
      <c r="H675" s="563" t="s">
        <v>3035</v>
      </c>
      <c r="I675" s="19" t="s">
        <v>3036</v>
      </c>
      <c r="J675" s="19" t="s">
        <v>3037</v>
      </c>
      <c r="K675" s="19">
        <v>1</v>
      </c>
      <c r="L675" s="19">
        <v>1</v>
      </c>
      <c r="M675" s="19"/>
      <c r="N675" s="19"/>
      <c r="O675" s="19" t="s">
        <v>3038</v>
      </c>
      <c r="P675" s="19" t="s">
        <v>2304</v>
      </c>
      <c r="Q675" s="19" t="s">
        <v>3039</v>
      </c>
      <c r="R675" s="19">
        <v>0</v>
      </c>
      <c r="S675" s="19">
        <v>1</v>
      </c>
      <c r="T675" s="19"/>
      <c r="U675" s="19"/>
      <c r="V675" s="207" t="s">
        <v>2958</v>
      </c>
      <c r="W675" s="19"/>
      <c r="X675" s="193">
        <v>99408000</v>
      </c>
      <c r="Y675" s="193"/>
      <c r="Z675" s="193"/>
      <c r="AA675" s="193"/>
      <c r="AB675" s="193"/>
      <c r="AC675" s="193"/>
      <c r="AD675" s="19" t="s">
        <v>2959</v>
      </c>
    </row>
    <row r="676" spans="1:30" s="1" customFormat="1" ht="195" hidden="1" customHeight="1" x14ac:dyDescent="0.2">
      <c r="A676" s="15" t="s">
        <v>2946</v>
      </c>
      <c r="B676" s="312" t="s">
        <v>2947</v>
      </c>
      <c r="C676" s="563" t="s">
        <v>2948</v>
      </c>
      <c r="D676" s="19" t="s">
        <v>2993</v>
      </c>
      <c r="E676" s="19" t="s">
        <v>2994</v>
      </c>
      <c r="F676" s="19" t="s">
        <v>3040</v>
      </c>
      <c r="G676" s="563" t="s">
        <v>1052</v>
      </c>
      <c r="H676" s="563" t="s">
        <v>3041</v>
      </c>
      <c r="I676" s="19" t="s">
        <v>3042</v>
      </c>
      <c r="J676" s="19" t="s">
        <v>3043</v>
      </c>
      <c r="K676" s="84">
        <v>0.5</v>
      </c>
      <c r="L676" s="84">
        <v>0</v>
      </c>
      <c r="M676" s="84"/>
      <c r="N676" s="84"/>
      <c r="O676" s="19" t="s">
        <v>3044</v>
      </c>
      <c r="P676" s="19" t="s">
        <v>2956</v>
      </c>
      <c r="Q676" s="19" t="s">
        <v>3041</v>
      </c>
      <c r="R676" s="19">
        <v>0</v>
      </c>
      <c r="S676" s="19">
        <v>0</v>
      </c>
      <c r="T676" s="19"/>
      <c r="U676" s="19"/>
      <c r="V676" s="207" t="s">
        <v>2958</v>
      </c>
      <c r="W676" s="19"/>
      <c r="X676" s="193">
        <v>0</v>
      </c>
      <c r="Y676" s="193"/>
      <c r="Z676" s="193"/>
      <c r="AA676" s="193"/>
      <c r="AB676" s="193"/>
      <c r="AC676" s="193"/>
      <c r="AD676" s="19" t="s">
        <v>2959</v>
      </c>
    </row>
    <row r="677" spans="1:30" s="1" customFormat="1" ht="171.75" hidden="1" customHeight="1" x14ac:dyDescent="0.2">
      <c r="A677" s="15" t="s">
        <v>2946</v>
      </c>
      <c r="B677" s="312" t="s">
        <v>2947</v>
      </c>
      <c r="C677" s="563" t="s">
        <v>2948</v>
      </c>
      <c r="D677" s="19" t="s">
        <v>2993</v>
      </c>
      <c r="E677" s="19" t="s">
        <v>2994</v>
      </c>
      <c r="F677" s="19" t="s">
        <v>3045</v>
      </c>
      <c r="G677" s="563" t="s">
        <v>1052</v>
      </c>
      <c r="H677" s="563" t="s">
        <v>3046</v>
      </c>
      <c r="I677" s="19" t="s">
        <v>3047</v>
      </c>
      <c r="J677" s="19" t="s">
        <v>3048</v>
      </c>
      <c r="K677" s="19">
        <v>0</v>
      </c>
      <c r="L677" s="19">
        <v>0</v>
      </c>
      <c r="M677" s="19"/>
      <c r="N677" s="19"/>
      <c r="O677" s="19" t="s">
        <v>3049</v>
      </c>
      <c r="P677" s="19" t="s">
        <v>2956</v>
      </c>
      <c r="Q677" s="19" t="s">
        <v>3046</v>
      </c>
      <c r="R677" s="19">
        <v>0</v>
      </c>
      <c r="S677" s="19">
        <v>0</v>
      </c>
      <c r="T677" s="19"/>
      <c r="U677" s="19"/>
      <c r="V677" s="207" t="s">
        <v>2958</v>
      </c>
      <c r="W677" s="19"/>
      <c r="X677" s="193">
        <v>0</v>
      </c>
      <c r="Y677" s="193"/>
      <c r="Z677" s="193"/>
      <c r="AA677" s="193"/>
      <c r="AB677" s="193"/>
      <c r="AC677" s="193"/>
      <c r="AD677" s="19" t="s">
        <v>2959</v>
      </c>
    </row>
    <row r="678" spans="1:30" s="1" customFormat="1" ht="195" hidden="1" customHeight="1" x14ac:dyDescent="0.2">
      <c r="A678" s="15" t="s">
        <v>2946</v>
      </c>
      <c r="B678" s="312" t="s">
        <v>2947</v>
      </c>
      <c r="C678" s="563" t="s">
        <v>2948</v>
      </c>
      <c r="D678" s="19" t="s">
        <v>2993</v>
      </c>
      <c r="E678" s="19" t="s">
        <v>2994</v>
      </c>
      <c r="F678" s="19" t="s">
        <v>3050</v>
      </c>
      <c r="G678" s="563" t="s">
        <v>1052</v>
      </c>
      <c r="H678" s="563" t="s">
        <v>3051</v>
      </c>
      <c r="I678" s="19" t="s">
        <v>3052</v>
      </c>
      <c r="J678" s="19" t="s">
        <v>3053</v>
      </c>
      <c r="K678" s="84">
        <v>1</v>
      </c>
      <c r="L678" s="84">
        <v>1</v>
      </c>
      <c r="M678" s="84"/>
      <c r="N678" s="84"/>
      <c r="O678" s="19" t="s">
        <v>3054</v>
      </c>
      <c r="P678" s="19" t="s">
        <v>2956</v>
      </c>
      <c r="Q678" s="19" t="s">
        <v>3051</v>
      </c>
      <c r="R678" s="84">
        <v>1</v>
      </c>
      <c r="S678" s="84">
        <v>1</v>
      </c>
      <c r="T678" s="84"/>
      <c r="U678" s="84"/>
      <c r="V678" s="207" t="s">
        <v>2958</v>
      </c>
      <c r="W678" s="19"/>
      <c r="X678" s="193">
        <v>0</v>
      </c>
      <c r="Y678" s="193"/>
      <c r="Z678" s="193"/>
      <c r="AA678" s="193"/>
      <c r="AB678" s="193"/>
      <c r="AC678" s="193"/>
      <c r="AD678" s="19" t="s">
        <v>2959</v>
      </c>
    </row>
    <row r="679" spans="1:30" s="1" customFormat="1" ht="120.75" hidden="1" customHeight="1" x14ac:dyDescent="0.2">
      <c r="A679" s="15" t="s">
        <v>2946</v>
      </c>
      <c r="B679" s="312" t="s">
        <v>2947</v>
      </c>
      <c r="C679" s="563" t="s">
        <v>2948</v>
      </c>
      <c r="D679" s="19" t="s">
        <v>2993</v>
      </c>
      <c r="E679" s="19" t="s">
        <v>3055</v>
      </c>
      <c r="F679" s="19" t="s">
        <v>3056</v>
      </c>
      <c r="G679" s="563" t="s">
        <v>1052</v>
      </c>
      <c r="H679" s="563" t="s">
        <v>3057</v>
      </c>
      <c r="I679" s="19" t="s">
        <v>3058</v>
      </c>
      <c r="J679" s="19" t="s">
        <v>3059</v>
      </c>
      <c r="K679" s="19">
        <v>1</v>
      </c>
      <c r="L679" s="19">
        <v>1</v>
      </c>
      <c r="M679" s="19"/>
      <c r="N679" s="19"/>
      <c r="O679" s="19" t="s">
        <v>3060</v>
      </c>
      <c r="P679" s="19" t="s">
        <v>2956</v>
      </c>
      <c r="Q679" s="19" t="s">
        <v>3057</v>
      </c>
      <c r="R679" s="19">
        <v>1</v>
      </c>
      <c r="S679" s="19">
        <v>1</v>
      </c>
      <c r="T679" s="19"/>
      <c r="U679" s="19"/>
      <c r="V679" s="207" t="s">
        <v>2958</v>
      </c>
      <c r="W679" s="19"/>
      <c r="X679" s="193">
        <v>0</v>
      </c>
      <c r="Y679" s="193"/>
      <c r="Z679" s="193"/>
      <c r="AA679" s="193"/>
      <c r="AB679" s="193"/>
      <c r="AC679" s="193"/>
      <c r="AD679" s="19" t="s">
        <v>2959</v>
      </c>
    </row>
    <row r="680" spans="1:30" s="1" customFormat="1" ht="221.25" hidden="1" customHeight="1" x14ac:dyDescent="0.2">
      <c r="A680" s="15" t="s">
        <v>2946</v>
      </c>
      <c r="B680" s="312" t="s">
        <v>2947</v>
      </c>
      <c r="C680" s="563" t="s">
        <v>2948</v>
      </c>
      <c r="D680" s="19" t="s">
        <v>2993</v>
      </c>
      <c r="E680" s="19" t="s">
        <v>3055</v>
      </c>
      <c r="F680" s="19" t="s">
        <v>3061</v>
      </c>
      <c r="G680" s="563" t="s">
        <v>1052</v>
      </c>
      <c r="H680" s="563" t="s">
        <v>3062</v>
      </c>
      <c r="I680" s="19" t="s">
        <v>3063</v>
      </c>
      <c r="J680" s="19" t="s">
        <v>3064</v>
      </c>
      <c r="K680" s="19" t="s">
        <v>3065</v>
      </c>
      <c r="L680" s="19">
        <v>1000</v>
      </c>
      <c r="M680" s="19"/>
      <c r="N680" s="19"/>
      <c r="O680" s="19" t="s">
        <v>3066</v>
      </c>
      <c r="P680" s="19" t="s">
        <v>2956</v>
      </c>
      <c r="Q680" s="19" t="s">
        <v>3067</v>
      </c>
      <c r="R680" s="19">
        <v>1</v>
      </c>
      <c r="S680" s="19">
        <v>1</v>
      </c>
      <c r="T680" s="19"/>
      <c r="U680" s="19"/>
      <c r="V680" s="207" t="s">
        <v>2958</v>
      </c>
      <c r="W680" s="19"/>
      <c r="X680" s="193">
        <v>1000000000</v>
      </c>
      <c r="Y680" s="193"/>
      <c r="Z680" s="193"/>
      <c r="AA680" s="193"/>
      <c r="AB680" s="193"/>
      <c r="AC680" s="193"/>
      <c r="AD680" s="19" t="s">
        <v>2959</v>
      </c>
    </row>
    <row r="681" spans="1:30" s="1" customFormat="1" ht="213.75" hidden="1" customHeight="1" x14ac:dyDescent="0.2">
      <c r="A681" s="15" t="s">
        <v>2946</v>
      </c>
      <c r="B681" s="312" t="s">
        <v>2947</v>
      </c>
      <c r="C681" s="563" t="s">
        <v>2948</v>
      </c>
      <c r="D681" s="19" t="s">
        <v>2993</v>
      </c>
      <c r="E681" s="19" t="s">
        <v>3055</v>
      </c>
      <c r="F681" s="19" t="s">
        <v>3061</v>
      </c>
      <c r="G681" s="137">
        <v>2012630010335</v>
      </c>
      <c r="H681" s="563" t="s">
        <v>3068</v>
      </c>
      <c r="I681" s="19" t="s">
        <v>3069</v>
      </c>
      <c r="J681" s="19" t="s">
        <v>3070</v>
      </c>
      <c r="K681" s="19" t="s">
        <v>3071</v>
      </c>
      <c r="L681" s="19">
        <v>2000</v>
      </c>
      <c r="M681" s="19"/>
      <c r="N681" s="19"/>
      <c r="O681" s="19" t="s">
        <v>3072</v>
      </c>
      <c r="P681" s="19" t="s">
        <v>2956</v>
      </c>
      <c r="Q681" s="19" t="s">
        <v>3073</v>
      </c>
      <c r="R681" s="19">
        <v>1</v>
      </c>
      <c r="S681" s="19">
        <v>1</v>
      </c>
      <c r="T681" s="19"/>
      <c r="U681" s="19"/>
      <c r="V681" s="207" t="s">
        <v>2958</v>
      </c>
      <c r="W681" s="19"/>
      <c r="X681" s="193">
        <v>1000000000</v>
      </c>
      <c r="Y681" s="193"/>
      <c r="Z681" s="193"/>
      <c r="AA681" s="193"/>
      <c r="AB681" s="193"/>
      <c r="AC681" s="193"/>
      <c r="AD681" s="19" t="s">
        <v>2959</v>
      </c>
    </row>
    <row r="682" spans="1:30" s="1" customFormat="1" ht="233.25" hidden="1" customHeight="1" x14ac:dyDescent="0.2">
      <c r="A682" s="15" t="s">
        <v>2946</v>
      </c>
      <c r="B682" s="312" t="s">
        <v>2947</v>
      </c>
      <c r="C682" s="563" t="s">
        <v>2948</v>
      </c>
      <c r="D682" s="19" t="s">
        <v>3074</v>
      </c>
      <c r="E682" s="19" t="s">
        <v>3055</v>
      </c>
      <c r="F682" s="19" t="s">
        <v>3075</v>
      </c>
      <c r="G682" s="563" t="s">
        <v>1052</v>
      </c>
      <c r="H682" s="563" t="s">
        <v>3076</v>
      </c>
      <c r="I682" s="19" t="s">
        <v>3077</v>
      </c>
      <c r="J682" s="19" t="s">
        <v>3078</v>
      </c>
      <c r="K682" s="84" t="s">
        <v>3079</v>
      </c>
      <c r="L682" s="84" t="s">
        <v>3080</v>
      </c>
      <c r="M682" s="84"/>
      <c r="N682" s="84"/>
      <c r="O682" s="19" t="s">
        <v>3081</v>
      </c>
      <c r="P682" s="19" t="s">
        <v>2956</v>
      </c>
      <c r="Q682" s="19" t="s">
        <v>3076</v>
      </c>
      <c r="R682" s="19">
        <v>1</v>
      </c>
      <c r="S682" s="19">
        <v>1</v>
      </c>
      <c r="T682" s="19"/>
      <c r="U682" s="19"/>
      <c r="V682" s="207" t="s">
        <v>2958</v>
      </c>
      <c r="W682" s="19"/>
      <c r="X682" s="193">
        <v>100000000</v>
      </c>
      <c r="Y682" s="193"/>
      <c r="Z682" s="193"/>
      <c r="AA682" s="193"/>
      <c r="AB682" s="193"/>
      <c r="AC682" s="193"/>
      <c r="AD682" s="19" t="s">
        <v>2959</v>
      </c>
    </row>
    <row r="683" spans="1:30" s="1" customFormat="1" ht="385.5" hidden="1" customHeight="1" x14ac:dyDescent="0.2">
      <c r="A683" s="15" t="s">
        <v>2946</v>
      </c>
      <c r="B683" s="312" t="s">
        <v>2947</v>
      </c>
      <c r="C683" s="563" t="s">
        <v>2948</v>
      </c>
      <c r="D683" s="19" t="s">
        <v>3074</v>
      </c>
      <c r="E683" s="19" t="s">
        <v>3055</v>
      </c>
      <c r="F683" s="19" t="s">
        <v>3075</v>
      </c>
      <c r="G683" s="563" t="s">
        <v>1052</v>
      </c>
      <c r="H683" s="563" t="s">
        <v>3082</v>
      </c>
      <c r="I683" s="19" t="s">
        <v>3083</v>
      </c>
      <c r="J683" s="19" t="s">
        <v>3084</v>
      </c>
      <c r="K683" s="19">
        <v>1</v>
      </c>
      <c r="L683" s="19">
        <v>0</v>
      </c>
      <c r="M683" s="19"/>
      <c r="N683" s="19"/>
      <c r="O683" s="19" t="s">
        <v>3085</v>
      </c>
      <c r="P683" s="19" t="s">
        <v>2956</v>
      </c>
      <c r="Q683" s="19" t="s">
        <v>3086</v>
      </c>
      <c r="R683" s="19">
        <v>1</v>
      </c>
      <c r="S683" s="19">
        <v>0</v>
      </c>
      <c r="T683" s="19"/>
      <c r="U683" s="19"/>
      <c r="V683" s="207" t="s">
        <v>2958</v>
      </c>
      <c r="W683" s="19"/>
      <c r="X683" s="193">
        <v>0</v>
      </c>
      <c r="Y683" s="193"/>
      <c r="Z683" s="193"/>
      <c r="AA683" s="193"/>
      <c r="AB683" s="193"/>
      <c r="AC683" s="193"/>
      <c r="AD683" s="19" t="s">
        <v>2959</v>
      </c>
    </row>
    <row r="684" spans="1:30" s="1" customFormat="1" ht="392.25" hidden="1" customHeight="1" x14ac:dyDescent="0.2">
      <c r="A684" s="15" t="s">
        <v>2946</v>
      </c>
      <c r="B684" s="312" t="s">
        <v>2947</v>
      </c>
      <c r="C684" s="563" t="s">
        <v>2948</v>
      </c>
      <c r="D684" s="19" t="s">
        <v>3074</v>
      </c>
      <c r="E684" s="19" t="s">
        <v>3055</v>
      </c>
      <c r="F684" s="19" t="s">
        <v>3075</v>
      </c>
      <c r="G684" s="563"/>
      <c r="H684" s="563" t="s">
        <v>3087</v>
      </c>
      <c r="I684" s="19" t="s">
        <v>3088</v>
      </c>
      <c r="J684" s="19" t="s">
        <v>3084</v>
      </c>
      <c r="K684" s="19">
        <v>1</v>
      </c>
      <c r="L684" s="19">
        <v>0</v>
      </c>
      <c r="M684" s="19"/>
      <c r="N684" s="19"/>
      <c r="O684" s="19" t="s">
        <v>3089</v>
      </c>
      <c r="P684" s="19" t="s">
        <v>2956</v>
      </c>
      <c r="Q684" s="19" t="s">
        <v>3090</v>
      </c>
      <c r="R684" s="19">
        <v>1</v>
      </c>
      <c r="S684" s="19">
        <v>0</v>
      </c>
      <c r="T684" s="19"/>
      <c r="U684" s="19"/>
      <c r="V684" s="207" t="s">
        <v>2958</v>
      </c>
      <c r="W684" s="19"/>
      <c r="X684" s="193">
        <v>0</v>
      </c>
      <c r="Y684" s="193"/>
      <c r="Z684" s="193"/>
      <c r="AA684" s="193"/>
      <c r="AB684" s="193"/>
      <c r="AC684" s="193"/>
      <c r="AD684" s="19" t="s">
        <v>2959</v>
      </c>
    </row>
    <row r="685" spans="1:30" s="1" customFormat="1" ht="181.5" hidden="1" customHeight="1" x14ac:dyDescent="0.2">
      <c r="A685" s="15" t="s">
        <v>2946</v>
      </c>
      <c r="B685" s="312" t="s">
        <v>2947</v>
      </c>
      <c r="C685" s="563" t="s">
        <v>2948</v>
      </c>
      <c r="D685" s="19" t="s">
        <v>3074</v>
      </c>
      <c r="E685" s="19" t="s">
        <v>3055</v>
      </c>
      <c r="F685" s="19" t="s">
        <v>3075</v>
      </c>
      <c r="G685" s="563"/>
      <c r="H685" s="563" t="s">
        <v>3091</v>
      </c>
      <c r="I685" s="19" t="s">
        <v>3092</v>
      </c>
      <c r="J685" s="19" t="s">
        <v>3084</v>
      </c>
      <c r="K685" s="19">
        <v>1</v>
      </c>
      <c r="L685" s="19">
        <v>0</v>
      </c>
      <c r="M685" s="19"/>
      <c r="N685" s="19"/>
      <c r="O685" s="19" t="s">
        <v>3093</v>
      </c>
      <c r="P685" s="19" t="s">
        <v>2956</v>
      </c>
      <c r="Q685" s="19" t="s">
        <v>3094</v>
      </c>
      <c r="R685" s="19">
        <v>1</v>
      </c>
      <c r="S685" s="19">
        <v>0</v>
      </c>
      <c r="T685" s="19"/>
      <c r="U685" s="19"/>
      <c r="V685" s="207" t="s">
        <v>2958</v>
      </c>
      <c r="W685" s="19"/>
      <c r="X685" s="193">
        <v>0</v>
      </c>
      <c r="Y685" s="193"/>
      <c r="Z685" s="193"/>
      <c r="AA685" s="193"/>
      <c r="AB685" s="193"/>
      <c r="AC685" s="193"/>
      <c r="AD685" s="19" t="s">
        <v>2959</v>
      </c>
    </row>
    <row r="686" spans="1:30" s="1" customFormat="1" ht="409.5" hidden="1" customHeight="1" x14ac:dyDescent="0.2">
      <c r="A686" s="15" t="s">
        <v>2946</v>
      </c>
      <c r="B686" s="312" t="s">
        <v>2947</v>
      </c>
      <c r="C686" s="563" t="s">
        <v>2948</v>
      </c>
      <c r="D686" s="19" t="s">
        <v>3095</v>
      </c>
      <c r="E686" s="19" t="s">
        <v>3096</v>
      </c>
      <c r="F686" s="19" t="s">
        <v>3097</v>
      </c>
      <c r="G686" s="563" t="s">
        <v>1052</v>
      </c>
      <c r="H686" s="563" t="s">
        <v>3098</v>
      </c>
      <c r="I686" s="19" t="s">
        <v>3099</v>
      </c>
      <c r="J686" s="19" t="s">
        <v>3100</v>
      </c>
      <c r="K686" s="19">
        <v>1</v>
      </c>
      <c r="L686" s="84">
        <v>1</v>
      </c>
      <c r="M686" s="84"/>
      <c r="N686" s="84"/>
      <c r="O686" s="19" t="s">
        <v>3101</v>
      </c>
      <c r="P686" s="19" t="s">
        <v>2956</v>
      </c>
      <c r="Q686" s="19" t="s">
        <v>3102</v>
      </c>
      <c r="R686" s="19">
        <v>1</v>
      </c>
      <c r="S686" s="84">
        <v>1</v>
      </c>
      <c r="T686" s="84"/>
      <c r="U686" s="84"/>
      <c r="V686" s="207" t="s">
        <v>2958</v>
      </c>
      <c r="W686" s="19"/>
      <c r="X686" s="193">
        <v>50000000</v>
      </c>
      <c r="Y686" s="193"/>
      <c r="Z686" s="193"/>
      <c r="AA686" s="193"/>
      <c r="AB686" s="193"/>
      <c r="AC686" s="193"/>
      <c r="AD686" s="19" t="s">
        <v>2959</v>
      </c>
    </row>
    <row r="687" spans="1:30" s="1" customFormat="1" ht="409.5" hidden="1" customHeight="1" x14ac:dyDescent="0.2">
      <c r="A687" s="15" t="s">
        <v>2946</v>
      </c>
      <c r="B687" s="312" t="s">
        <v>2947</v>
      </c>
      <c r="C687" s="563" t="s">
        <v>2948</v>
      </c>
      <c r="D687" s="19" t="s">
        <v>3095</v>
      </c>
      <c r="E687" s="19" t="s">
        <v>3096</v>
      </c>
      <c r="F687" s="19" t="s">
        <v>3097</v>
      </c>
      <c r="G687" s="563" t="s">
        <v>1052</v>
      </c>
      <c r="H687" s="563" t="s">
        <v>3098</v>
      </c>
      <c r="I687" s="19" t="s">
        <v>3099</v>
      </c>
      <c r="J687" s="19" t="s">
        <v>3100</v>
      </c>
      <c r="K687" s="19">
        <v>0</v>
      </c>
      <c r="L687" s="84">
        <v>1</v>
      </c>
      <c r="M687" s="84"/>
      <c r="N687" s="84"/>
      <c r="O687" s="19" t="s">
        <v>3103</v>
      </c>
      <c r="P687" s="19" t="s">
        <v>2956</v>
      </c>
      <c r="Q687" s="19" t="s">
        <v>3104</v>
      </c>
      <c r="R687" s="19">
        <v>0</v>
      </c>
      <c r="S687" s="84">
        <v>1</v>
      </c>
      <c r="T687" s="84"/>
      <c r="U687" s="84"/>
      <c r="V687" s="207" t="s">
        <v>2958</v>
      </c>
      <c r="W687" s="19"/>
      <c r="X687" s="193">
        <v>100000000</v>
      </c>
      <c r="Y687" s="193"/>
      <c r="Z687" s="193"/>
      <c r="AA687" s="193"/>
      <c r="AB687" s="193"/>
      <c r="AC687" s="193"/>
      <c r="AD687" s="19" t="s">
        <v>2959</v>
      </c>
    </row>
    <row r="688" spans="1:30" s="1" customFormat="1" ht="324.75" hidden="1" customHeight="1" x14ac:dyDescent="0.2">
      <c r="A688" s="15" t="s">
        <v>2946</v>
      </c>
      <c r="B688" s="312" t="s">
        <v>2947</v>
      </c>
      <c r="C688" s="563" t="s">
        <v>2948</v>
      </c>
      <c r="D688" s="19" t="s">
        <v>3095</v>
      </c>
      <c r="E688" s="19" t="s">
        <v>3096</v>
      </c>
      <c r="F688" s="19" t="s">
        <v>3097</v>
      </c>
      <c r="G688" s="561" t="s">
        <v>1052</v>
      </c>
      <c r="H688" s="563" t="s">
        <v>3098</v>
      </c>
      <c r="I688" s="19" t="s">
        <v>3099</v>
      </c>
      <c r="J688" s="19" t="s">
        <v>3100</v>
      </c>
      <c r="K688" s="19">
        <v>0</v>
      </c>
      <c r="L688" s="84">
        <v>1</v>
      </c>
      <c r="M688" s="84"/>
      <c r="N688" s="84"/>
      <c r="O688" s="19" t="s">
        <v>3105</v>
      </c>
      <c r="P688" s="19" t="s">
        <v>2956</v>
      </c>
      <c r="Q688" s="19" t="s">
        <v>3106</v>
      </c>
      <c r="R688" s="19">
        <v>0</v>
      </c>
      <c r="S688" s="19" t="s">
        <v>3107</v>
      </c>
      <c r="T688" s="19"/>
      <c r="U688" s="19"/>
      <c r="V688" s="207" t="s">
        <v>2958</v>
      </c>
      <c r="W688" s="19"/>
      <c r="X688" s="193">
        <v>500000000</v>
      </c>
      <c r="Y688" s="193"/>
      <c r="Z688" s="193"/>
      <c r="AA688" s="193"/>
      <c r="AB688" s="193"/>
      <c r="AC688" s="193"/>
      <c r="AD688" s="19" t="s">
        <v>2959</v>
      </c>
    </row>
    <row r="689" spans="1:30" s="1" customFormat="1" ht="306.75" hidden="1" thickBot="1" x14ac:dyDescent="0.25">
      <c r="A689" s="15" t="s">
        <v>2946</v>
      </c>
      <c r="B689" s="312" t="s">
        <v>2947</v>
      </c>
      <c r="C689" s="563" t="s">
        <v>2948</v>
      </c>
      <c r="D689" s="19" t="s">
        <v>3095</v>
      </c>
      <c r="E689" s="19" t="s">
        <v>3096</v>
      </c>
      <c r="F689" s="19" t="s">
        <v>3108</v>
      </c>
      <c r="G689" s="561" t="s">
        <v>1052</v>
      </c>
      <c r="H689" s="563" t="s">
        <v>3109</v>
      </c>
      <c r="I689" s="19" t="s">
        <v>3099</v>
      </c>
      <c r="J689" s="19" t="s">
        <v>3110</v>
      </c>
      <c r="K689" s="19">
        <v>0</v>
      </c>
      <c r="L689" s="84">
        <v>1</v>
      </c>
      <c r="M689" s="84"/>
      <c r="N689" s="84"/>
      <c r="O689" s="19" t="s">
        <v>3111</v>
      </c>
      <c r="P689" s="19" t="s">
        <v>2956</v>
      </c>
      <c r="Q689" s="19" t="s">
        <v>3112</v>
      </c>
      <c r="R689" s="19">
        <v>0</v>
      </c>
      <c r="S689" s="84">
        <v>1</v>
      </c>
      <c r="T689" s="84"/>
      <c r="U689" s="84"/>
      <c r="V689" s="207" t="s">
        <v>2958</v>
      </c>
      <c r="W689" s="19"/>
      <c r="X689" s="193">
        <v>200000000</v>
      </c>
      <c r="Y689" s="193"/>
      <c r="Z689" s="193"/>
      <c r="AA689" s="193"/>
      <c r="AB689" s="193"/>
      <c r="AC689" s="193"/>
      <c r="AD689" s="19" t="s">
        <v>2959</v>
      </c>
    </row>
    <row r="690" spans="1:30" s="1" customFormat="1" ht="306.75" hidden="1" thickBot="1" x14ac:dyDescent="0.25">
      <c r="A690" s="15" t="s">
        <v>2946</v>
      </c>
      <c r="B690" s="312" t="s">
        <v>2947</v>
      </c>
      <c r="C690" s="563" t="s">
        <v>2948</v>
      </c>
      <c r="D690" s="19" t="s">
        <v>3095</v>
      </c>
      <c r="E690" s="19" t="s">
        <v>3096</v>
      </c>
      <c r="F690" s="19" t="s">
        <v>3108</v>
      </c>
      <c r="G690" s="561" t="s">
        <v>1052</v>
      </c>
      <c r="H690" s="563" t="s">
        <v>3109</v>
      </c>
      <c r="I690" s="19" t="s">
        <v>3099</v>
      </c>
      <c r="J690" s="19" t="s">
        <v>3110</v>
      </c>
      <c r="K690" s="19">
        <v>0</v>
      </c>
      <c r="L690" s="84">
        <v>1</v>
      </c>
      <c r="M690" s="84"/>
      <c r="N690" s="84"/>
      <c r="O690" s="19" t="s">
        <v>3113</v>
      </c>
      <c r="P690" s="19" t="s">
        <v>2956</v>
      </c>
      <c r="Q690" s="19" t="s">
        <v>3114</v>
      </c>
      <c r="R690" s="91">
        <v>0.02</v>
      </c>
      <c r="S690" s="91">
        <v>0.02</v>
      </c>
      <c r="T690" s="91"/>
      <c r="U690" s="91"/>
      <c r="V690" s="207" t="s">
        <v>2958</v>
      </c>
      <c r="W690" s="19"/>
      <c r="X690" s="193">
        <v>410000000</v>
      </c>
      <c r="Y690" s="193"/>
      <c r="Z690" s="193"/>
      <c r="AA690" s="193"/>
      <c r="AB690" s="193"/>
      <c r="AC690" s="193"/>
      <c r="AD690" s="19" t="s">
        <v>2959</v>
      </c>
    </row>
    <row r="691" spans="1:30" s="1" customFormat="1" ht="396" hidden="1" thickBot="1" x14ac:dyDescent="0.25">
      <c r="A691" s="15" t="s">
        <v>2946</v>
      </c>
      <c r="B691" s="312" t="s">
        <v>2947</v>
      </c>
      <c r="C691" s="563" t="s">
        <v>2948</v>
      </c>
      <c r="D691" s="19" t="s">
        <v>3095</v>
      </c>
      <c r="E691" s="19" t="s">
        <v>3096</v>
      </c>
      <c r="F691" s="19" t="s">
        <v>3115</v>
      </c>
      <c r="G691" s="561" t="s">
        <v>1052</v>
      </c>
      <c r="H691" s="563" t="s">
        <v>3116</v>
      </c>
      <c r="I691" s="19" t="s">
        <v>3099</v>
      </c>
      <c r="J691" s="19" t="s">
        <v>3117</v>
      </c>
      <c r="K691" s="84">
        <v>1</v>
      </c>
      <c r="L691" s="84">
        <v>1</v>
      </c>
      <c r="M691" s="84"/>
      <c r="N691" s="84"/>
      <c r="O691" s="19" t="s">
        <v>3118</v>
      </c>
      <c r="P691" s="19" t="s">
        <v>2956</v>
      </c>
      <c r="Q691" s="19" t="s">
        <v>3119</v>
      </c>
      <c r="R691" s="84">
        <v>1</v>
      </c>
      <c r="S691" s="84">
        <v>1</v>
      </c>
      <c r="T691" s="84"/>
      <c r="U691" s="84"/>
      <c r="V691" s="207" t="s">
        <v>2958</v>
      </c>
      <c r="W691" s="19"/>
      <c r="X691" s="193">
        <v>600000000</v>
      </c>
      <c r="Y691" s="193"/>
      <c r="Z691" s="193"/>
      <c r="AA691" s="193"/>
      <c r="AB691" s="193"/>
      <c r="AC691" s="193"/>
      <c r="AD691" s="19" t="s">
        <v>2959</v>
      </c>
    </row>
    <row r="692" spans="1:30" s="1" customFormat="1" ht="396" hidden="1" thickBot="1" x14ac:dyDescent="0.25">
      <c r="A692" s="15" t="s">
        <v>2946</v>
      </c>
      <c r="B692" s="312" t="s">
        <v>2947</v>
      </c>
      <c r="C692" s="563" t="s">
        <v>2948</v>
      </c>
      <c r="D692" s="19" t="s">
        <v>3095</v>
      </c>
      <c r="E692" s="19" t="s">
        <v>3096</v>
      </c>
      <c r="F692" s="19" t="s">
        <v>3115</v>
      </c>
      <c r="G692" s="561" t="s">
        <v>1052</v>
      </c>
      <c r="H692" s="563" t="s">
        <v>3116</v>
      </c>
      <c r="I692" s="19" t="s">
        <v>3099</v>
      </c>
      <c r="J692" s="19" t="s">
        <v>3117</v>
      </c>
      <c r="K692" s="84">
        <v>1</v>
      </c>
      <c r="L692" s="84">
        <v>1</v>
      </c>
      <c r="M692" s="84"/>
      <c r="N692" s="84"/>
      <c r="O692" s="19" t="s">
        <v>3120</v>
      </c>
      <c r="P692" s="19" t="s">
        <v>2956</v>
      </c>
      <c r="Q692" s="19" t="s">
        <v>3121</v>
      </c>
      <c r="R692" s="19">
        <v>0</v>
      </c>
      <c r="S692" s="19">
        <v>1</v>
      </c>
      <c r="T692" s="19"/>
      <c r="U692" s="19"/>
      <c r="V692" s="207" t="s">
        <v>2958</v>
      </c>
      <c r="W692" s="19"/>
      <c r="X692" s="193">
        <v>133200000</v>
      </c>
      <c r="Y692" s="193"/>
      <c r="Z692" s="193"/>
      <c r="AA692" s="193"/>
      <c r="AB692" s="193"/>
      <c r="AC692" s="193"/>
      <c r="AD692" s="19" t="s">
        <v>2959</v>
      </c>
    </row>
    <row r="693" spans="1:30" s="1" customFormat="1" ht="396" hidden="1" thickBot="1" x14ac:dyDescent="0.25">
      <c r="A693" s="15" t="s">
        <v>2946</v>
      </c>
      <c r="B693" s="312" t="s">
        <v>2947</v>
      </c>
      <c r="C693" s="563" t="s">
        <v>2948</v>
      </c>
      <c r="D693" s="19" t="s">
        <v>3095</v>
      </c>
      <c r="E693" s="19" t="s">
        <v>3096</v>
      </c>
      <c r="F693" s="19" t="s">
        <v>3115</v>
      </c>
      <c r="G693" s="561" t="s">
        <v>1052</v>
      </c>
      <c r="H693" s="563" t="s">
        <v>3122</v>
      </c>
      <c r="I693" s="19" t="s">
        <v>3123</v>
      </c>
      <c r="J693" s="19" t="s">
        <v>3117</v>
      </c>
      <c r="K693" s="84">
        <v>1</v>
      </c>
      <c r="L693" s="84">
        <v>1</v>
      </c>
      <c r="M693" s="84"/>
      <c r="N693" s="84"/>
      <c r="O693" s="19" t="s">
        <v>3124</v>
      </c>
      <c r="P693" s="19" t="s">
        <v>2956</v>
      </c>
      <c r="Q693" s="19" t="s">
        <v>3125</v>
      </c>
      <c r="R693" s="84">
        <v>1</v>
      </c>
      <c r="S693" s="84">
        <v>1</v>
      </c>
      <c r="T693" s="84"/>
      <c r="U693" s="84"/>
      <c r="V693" s="207" t="s">
        <v>2958</v>
      </c>
      <c r="W693" s="19"/>
      <c r="X693" s="193">
        <v>600000000</v>
      </c>
      <c r="Y693" s="193"/>
      <c r="Z693" s="193"/>
      <c r="AA693" s="193"/>
      <c r="AB693" s="193"/>
      <c r="AC693" s="193"/>
      <c r="AD693" s="19" t="s">
        <v>2959</v>
      </c>
    </row>
    <row r="694" spans="1:30" s="1" customFormat="1" ht="160.5" hidden="1" customHeight="1" x14ac:dyDescent="0.2">
      <c r="A694" s="15" t="s">
        <v>2946</v>
      </c>
      <c r="B694" s="312" t="s">
        <v>2947</v>
      </c>
      <c r="C694" s="563" t="s">
        <v>2948</v>
      </c>
      <c r="D694" s="19" t="s">
        <v>3095</v>
      </c>
      <c r="E694" s="19" t="s">
        <v>3096</v>
      </c>
      <c r="F694" s="19" t="s">
        <v>3126</v>
      </c>
      <c r="G694" s="561" t="s">
        <v>1052</v>
      </c>
      <c r="H694" s="563" t="s">
        <v>3127</v>
      </c>
      <c r="I694" s="19" t="s">
        <v>3128</v>
      </c>
      <c r="J694" s="19" t="s">
        <v>3129</v>
      </c>
      <c r="K694" s="19" t="s">
        <v>3130</v>
      </c>
      <c r="L694" s="19" t="s">
        <v>3131</v>
      </c>
      <c r="M694" s="19"/>
      <c r="N694" s="19"/>
      <c r="O694" s="19" t="s">
        <v>3132</v>
      </c>
      <c r="P694" s="19" t="s">
        <v>2956</v>
      </c>
      <c r="Q694" s="19" t="s">
        <v>3133</v>
      </c>
      <c r="R694" s="19" t="s">
        <v>3130</v>
      </c>
      <c r="S694" s="19" t="s">
        <v>3131</v>
      </c>
      <c r="T694" s="19"/>
      <c r="U694" s="19"/>
      <c r="V694" s="207" t="s">
        <v>2958</v>
      </c>
      <c r="W694" s="19"/>
      <c r="X694" s="193">
        <v>200000000</v>
      </c>
      <c r="Y694" s="193"/>
      <c r="Z694" s="193"/>
      <c r="AA694" s="193"/>
      <c r="AB694" s="193"/>
      <c r="AC694" s="193"/>
      <c r="AD694" s="19" t="s">
        <v>2959</v>
      </c>
    </row>
    <row r="695" spans="1:30" s="1" customFormat="1" ht="184.5" hidden="1" customHeight="1" x14ac:dyDescent="0.2">
      <c r="A695" s="15" t="s">
        <v>2946</v>
      </c>
      <c r="B695" s="312" t="s">
        <v>2947</v>
      </c>
      <c r="C695" s="563" t="s">
        <v>2948</v>
      </c>
      <c r="D695" s="19" t="s">
        <v>3095</v>
      </c>
      <c r="E695" s="19" t="s">
        <v>3096</v>
      </c>
      <c r="F695" s="19" t="s">
        <v>3134</v>
      </c>
      <c r="G695" s="561" t="s">
        <v>1052</v>
      </c>
      <c r="H695" s="563" t="s">
        <v>3135</v>
      </c>
      <c r="I695" s="19" t="s">
        <v>3128</v>
      </c>
      <c r="J695" s="19" t="s">
        <v>3136</v>
      </c>
      <c r="K695" s="19">
        <v>1</v>
      </c>
      <c r="L695" s="19">
        <v>1</v>
      </c>
      <c r="M695" s="19"/>
      <c r="N695" s="19"/>
      <c r="O695" s="19" t="s">
        <v>3137</v>
      </c>
      <c r="P695" s="19" t="s">
        <v>2956</v>
      </c>
      <c r="Q695" s="19" t="s">
        <v>3138</v>
      </c>
      <c r="R695" s="19">
        <v>1</v>
      </c>
      <c r="S695" s="19">
        <v>1</v>
      </c>
      <c r="T695" s="19"/>
      <c r="U695" s="19"/>
      <c r="V695" s="207" t="s">
        <v>2958</v>
      </c>
      <c r="W695" s="19"/>
      <c r="X695" s="193">
        <v>35000000</v>
      </c>
      <c r="Y695" s="193"/>
      <c r="Z695" s="193"/>
      <c r="AA695" s="193"/>
      <c r="AB695" s="193"/>
      <c r="AC695" s="193"/>
      <c r="AD695" s="19" t="s">
        <v>2959</v>
      </c>
    </row>
    <row r="696" spans="1:30" s="1" customFormat="1" ht="167.25" hidden="1" customHeight="1" x14ac:dyDescent="0.2">
      <c r="A696" s="15" t="s">
        <v>2946</v>
      </c>
      <c r="B696" s="312" t="s">
        <v>2947</v>
      </c>
      <c r="C696" s="563" t="s">
        <v>2948</v>
      </c>
      <c r="D696" s="19" t="s">
        <v>3095</v>
      </c>
      <c r="E696" s="19" t="s">
        <v>3096</v>
      </c>
      <c r="F696" s="19" t="s">
        <v>3139</v>
      </c>
      <c r="G696" s="561" t="s">
        <v>1052</v>
      </c>
      <c r="H696" s="563" t="s">
        <v>3140</v>
      </c>
      <c r="I696" s="19" t="s">
        <v>3141</v>
      </c>
      <c r="J696" s="19" t="s">
        <v>3142</v>
      </c>
      <c r="K696" s="19">
        <v>0</v>
      </c>
      <c r="L696" s="19">
        <v>1</v>
      </c>
      <c r="M696" s="19"/>
      <c r="N696" s="19"/>
      <c r="O696" s="19" t="s">
        <v>3143</v>
      </c>
      <c r="P696" s="19" t="s">
        <v>2956</v>
      </c>
      <c r="Q696" s="19" t="s">
        <v>3140</v>
      </c>
      <c r="R696" s="19">
        <v>0</v>
      </c>
      <c r="S696" s="19">
        <v>1</v>
      </c>
      <c r="T696" s="19"/>
      <c r="U696" s="19"/>
      <c r="V696" s="207" t="s">
        <v>2958</v>
      </c>
      <c r="W696" s="19"/>
      <c r="X696" s="193">
        <v>0</v>
      </c>
      <c r="Y696" s="193"/>
      <c r="Z696" s="193"/>
      <c r="AA696" s="193"/>
      <c r="AB696" s="193"/>
      <c r="AC696" s="193"/>
      <c r="AD696" s="19" t="s">
        <v>2959</v>
      </c>
    </row>
    <row r="697" spans="1:30" s="1" customFormat="1" ht="194.25" hidden="1" customHeight="1" x14ac:dyDescent="0.2">
      <c r="A697" s="15" t="s">
        <v>2946</v>
      </c>
      <c r="B697" s="312" t="s">
        <v>2947</v>
      </c>
      <c r="C697" s="563" t="s">
        <v>2948</v>
      </c>
      <c r="D697" s="19" t="s">
        <v>3144</v>
      </c>
      <c r="E697" s="19" t="s">
        <v>3145</v>
      </c>
      <c r="F697" s="19" t="s">
        <v>3146</v>
      </c>
      <c r="G697" s="561" t="s">
        <v>1052</v>
      </c>
      <c r="H697" s="563" t="s">
        <v>3147</v>
      </c>
      <c r="I697" s="19" t="s">
        <v>3148</v>
      </c>
      <c r="J697" s="19" t="s">
        <v>3149</v>
      </c>
      <c r="K697" s="19">
        <v>0</v>
      </c>
      <c r="L697" s="19">
        <v>1</v>
      </c>
      <c r="M697" s="19"/>
      <c r="N697" s="19"/>
      <c r="O697" s="19" t="s">
        <v>3150</v>
      </c>
      <c r="P697" s="19" t="s">
        <v>2956</v>
      </c>
      <c r="Q697" s="19" t="s">
        <v>3151</v>
      </c>
      <c r="R697" s="19">
        <v>1</v>
      </c>
      <c r="S697" s="19">
        <v>1</v>
      </c>
      <c r="T697" s="19"/>
      <c r="U697" s="19"/>
      <c r="V697" s="207" t="s">
        <v>2958</v>
      </c>
      <c r="W697" s="19"/>
      <c r="X697" s="193">
        <v>36300000</v>
      </c>
      <c r="Y697" s="193"/>
      <c r="Z697" s="193"/>
      <c r="AA697" s="193"/>
      <c r="AB697" s="193"/>
      <c r="AC697" s="193"/>
      <c r="AD697" s="19" t="s">
        <v>2959</v>
      </c>
    </row>
    <row r="698" spans="1:30" s="1" customFormat="1" ht="229.5" hidden="1" customHeight="1" x14ac:dyDescent="0.2">
      <c r="A698" s="15" t="s">
        <v>2946</v>
      </c>
      <c r="B698" s="312" t="s">
        <v>2947</v>
      </c>
      <c r="C698" s="563" t="s">
        <v>2948</v>
      </c>
      <c r="D698" s="19" t="s">
        <v>3144</v>
      </c>
      <c r="E698" s="19" t="s">
        <v>3145</v>
      </c>
      <c r="F698" s="19" t="s">
        <v>3152</v>
      </c>
      <c r="G698" s="561" t="s">
        <v>1052</v>
      </c>
      <c r="H698" s="563" t="s">
        <v>3153</v>
      </c>
      <c r="I698" s="19" t="s">
        <v>3154</v>
      </c>
      <c r="J698" s="19" t="s">
        <v>3155</v>
      </c>
      <c r="K698" s="19">
        <v>0.5</v>
      </c>
      <c r="L698" s="19">
        <v>1</v>
      </c>
      <c r="M698" s="19"/>
      <c r="N698" s="19"/>
      <c r="O698" s="19" t="s">
        <v>3156</v>
      </c>
      <c r="P698" s="19" t="s">
        <v>2956</v>
      </c>
      <c r="Q698" s="19" t="s">
        <v>3153</v>
      </c>
      <c r="R698" s="19">
        <v>0.5</v>
      </c>
      <c r="S698" s="19">
        <v>1</v>
      </c>
      <c r="T698" s="19"/>
      <c r="U698" s="19"/>
      <c r="V698" s="207" t="s">
        <v>2958</v>
      </c>
      <c r="W698" s="19"/>
      <c r="X698" s="193">
        <v>0</v>
      </c>
      <c r="Y698" s="193"/>
      <c r="Z698" s="193"/>
      <c r="AA698" s="193"/>
      <c r="AB698" s="193"/>
      <c r="AC698" s="193"/>
      <c r="AD698" s="19" t="s">
        <v>2959</v>
      </c>
    </row>
    <row r="699" spans="1:30" s="1" customFormat="1" ht="199.5" hidden="1" customHeight="1" x14ac:dyDescent="0.2">
      <c r="A699" s="15" t="s">
        <v>2946</v>
      </c>
      <c r="B699" s="312" t="s">
        <v>2947</v>
      </c>
      <c r="C699" s="563" t="s">
        <v>2948</v>
      </c>
      <c r="D699" s="19" t="s">
        <v>3144</v>
      </c>
      <c r="E699" s="19" t="s">
        <v>3145</v>
      </c>
      <c r="F699" s="19" t="s">
        <v>3157</v>
      </c>
      <c r="G699" s="561" t="s">
        <v>1052</v>
      </c>
      <c r="H699" s="563" t="s">
        <v>3158</v>
      </c>
      <c r="I699" s="19" t="s">
        <v>3154</v>
      </c>
      <c r="J699" s="19" t="s">
        <v>3159</v>
      </c>
      <c r="K699" s="19">
        <v>0</v>
      </c>
      <c r="L699" s="19">
        <v>0</v>
      </c>
      <c r="M699" s="19"/>
      <c r="N699" s="19"/>
      <c r="O699" s="19" t="s">
        <v>3160</v>
      </c>
      <c r="P699" s="19" t="s">
        <v>2956</v>
      </c>
      <c r="Q699" s="19" t="s">
        <v>3158</v>
      </c>
      <c r="R699" s="19">
        <v>0</v>
      </c>
      <c r="S699" s="19">
        <v>0</v>
      </c>
      <c r="T699" s="19"/>
      <c r="U699" s="19"/>
      <c r="V699" s="207" t="s">
        <v>2958</v>
      </c>
      <c r="W699" s="19"/>
      <c r="X699" s="193">
        <v>0</v>
      </c>
      <c r="Y699" s="193"/>
      <c r="Z699" s="193"/>
      <c r="AA699" s="193"/>
      <c r="AB699" s="193"/>
      <c r="AC699" s="193"/>
      <c r="AD699" s="19" t="s">
        <v>2959</v>
      </c>
    </row>
    <row r="700" spans="1:30" s="1" customFormat="1" ht="213.75" hidden="1" customHeight="1" x14ac:dyDescent="0.2">
      <c r="A700" s="15" t="s">
        <v>2946</v>
      </c>
      <c r="B700" s="312" t="s">
        <v>2947</v>
      </c>
      <c r="C700" s="563" t="s">
        <v>2948</v>
      </c>
      <c r="D700" s="19" t="s">
        <v>3144</v>
      </c>
      <c r="E700" s="19" t="s">
        <v>3145</v>
      </c>
      <c r="F700" s="19" t="s">
        <v>3161</v>
      </c>
      <c r="G700" s="561" t="s">
        <v>1052</v>
      </c>
      <c r="H700" s="563" t="s">
        <v>3162</v>
      </c>
      <c r="I700" s="19" t="s">
        <v>3163</v>
      </c>
      <c r="J700" s="19" t="s">
        <v>3164</v>
      </c>
      <c r="K700" s="19">
        <v>0.5</v>
      </c>
      <c r="L700" s="19">
        <v>0.5</v>
      </c>
      <c r="M700" s="19"/>
      <c r="N700" s="19"/>
      <c r="O700" s="19" t="s">
        <v>3165</v>
      </c>
      <c r="P700" s="19" t="s">
        <v>2956</v>
      </c>
      <c r="Q700" s="19" t="s">
        <v>3162</v>
      </c>
      <c r="R700" s="19">
        <v>0.5</v>
      </c>
      <c r="S700" s="19">
        <v>0.5</v>
      </c>
      <c r="T700" s="19"/>
      <c r="U700" s="19"/>
      <c r="V700" s="207" t="s">
        <v>2958</v>
      </c>
      <c r="W700" s="19"/>
      <c r="X700" s="193">
        <v>0</v>
      </c>
      <c r="Y700" s="193"/>
      <c r="Z700" s="193"/>
      <c r="AA700" s="193"/>
      <c r="AB700" s="193"/>
      <c r="AC700" s="193"/>
      <c r="AD700" s="19" t="s">
        <v>2959</v>
      </c>
    </row>
    <row r="701" spans="1:30" s="1" customFormat="1" ht="199.5" hidden="1" customHeight="1" x14ac:dyDescent="0.2">
      <c r="A701" s="15" t="s">
        <v>2946</v>
      </c>
      <c r="B701" s="312" t="s">
        <v>2947</v>
      </c>
      <c r="C701" s="563" t="s">
        <v>2948</v>
      </c>
      <c r="D701" s="19" t="s">
        <v>3144</v>
      </c>
      <c r="E701" s="19" t="s">
        <v>3166</v>
      </c>
      <c r="F701" s="19" t="s">
        <v>3167</v>
      </c>
      <c r="G701" s="561" t="s">
        <v>1052</v>
      </c>
      <c r="H701" s="563" t="s">
        <v>3168</v>
      </c>
      <c r="I701" s="19" t="s">
        <v>3169</v>
      </c>
      <c r="J701" s="19" t="s">
        <v>3170</v>
      </c>
      <c r="K701" s="19">
        <v>1</v>
      </c>
      <c r="L701" s="19">
        <v>0</v>
      </c>
      <c r="M701" s="19"/>
      <c r="N701" s="19"/>
      <c r="O701" s="19" t="s">
        <v>3171</v>
      </c>
      <c r="P701" s="19" t="s">
        <v>2956</v>
      </c>
      <c r="Q701" s="19" t="s">
        <v>3168</v>
      </c>
      <c r="R701" s="19">
        <v>1</v>
      </c>
      <c r="S701" s="19">
        <v>1</v>
      </c>
      <c r="T701" s="19"/>
      <c r="U701" s="19"/>
      <c r="V701" s="207" t="s">
        <v>2958</v>
      </c>
      <c r="W701" s="19"/>
      <c r="X701" s="193">
        <v>0</v>
      </c>
      <c r="Y701" s="193"/>
      <c r="Z701" s="193"/>
      <c r="AA701" s="193"/>
      <c r="AB701" s="193"/>
      <c r="AC701" s="193"/>
      <c r="AD701" s="19" t="s">
        <v>2959</v>
      </c>
    </row>
    <row r="702" spans="1:30" s="1" customFormat="1" ht="180.75" hidden="1" customHeight="1" x14ac:dyDescent="0.2">
      <c r="A702" s="15" t="s">
        <v>2946</v>
      </c>
      <c r="B702" s="312" t="s">
        <v>2947</v>
      </c>
      <c r="C702" s="563" t="s">
        <v>2948</v>
      </c>
      <c r="D702" s="19" t="s">
        <v>3144</v>
      </c>
      <c r="E702" s="19" t="s">
        <v>3166</v>
      </c>
      <c r="F702" s="19" t="s">
        <v>3172</v>
      </c>
      <c r="G702" s="561" t="s">
        <v>1052</v>
      </c>
      <c r="H702" s="563" t="s">
        <v>3173</v>
      </c>
      <c r="I702" s="19" t="s">
        <v>3174</v>
      </c>
      <c r="J702" s="19" t="s">
        <v>3175</v>
      </c>
      <c r="K702" s="19">
        <v>1</v>
      </c>
      <c r="L702" s="19">
        <v>1</v>
      </c>
      <c r="M702" s="19"/>
      <c r="N702" s="19"/>
      <c r="O702" s="19" t="s">
        <v>3176</v>
      </c>
      <c r="P702" s="19" t="s">
        <v>2956</v>
      </c>
      <c r="Q702" s="19" t="s">
        <v>3177</v>
      </c>
      <c r="R702" s="19">
        <v>1</v>
      </c>
      <c r="S702" s="19">
        <v>1</v>
      </c>
      <c r="T702" s="19"/>
      <c r="U702" s="19"/>
      <c r="V702" s="207" t="s">
        <v>2958</v>
      </c>
      <c r="W702" s="19"/>
      <c r="X702" s="193">
        <v>28638000</v>
      </c>
      <c r="Y702" s="193"/>
      <c r="Z702" s="193"/>
      <c r="AA702" s="193"/>
      <c r="AB702" s="193"/>
      <c r="AC702" s="193"/>
      <c r="AD702" s="19" t="s">
        <v>2959</v>
      </c>
    </row>
    <row r="703" spans="1:30" s="1" customFormat="1" ht="192" hidden="1" customHeight="1" x14ac:dyDescent="0.2">
      <c r="A703" s="15" t="s">
        <v>2946</v>
      </c>
      <c r="B703" s="312" t="s">
        <v>2947</v>
      </c>
      <c r="C703" s="563" t="s">
        <v>2948</v>
      </c>
      <c r="D703" s="19" t="s">
        <v>3144</v>
      </c>
      <c r="E703" s="19" t="s">
        <v>3166</v>
      </c>
      <c r="F703" s="19" t="s">
        <v>3178</v>
      </c>
      <c r="G703" s="561" t="s">
        <v>1052</v>
      </c>
      <c r="H703" s="563" t="s">
        <v>3173</v>
      </c>
      <c r="I703" s="19" t="s">
        <v>3169</v>
      </c>
      <c r="J703" s="19" t="s">
        <v>3179</v>
      </c>
      <c r="K703" s="19">
        <v>0</v>
      </c>
      <c r="L703" s="19">
        <v>1</v>
      </c>
      <c r="M703" s="19"/>
      <c r="N703" s="19"/>
      <c r="O703" s="19" t="s">
        <v>3180</v>
      </c>
      <c r="P703" s="19" t="s">
        <v>2956</v>
      </c>
      <c r="Q703" s="19" t="s">
        <v>3181</v>
      </c>
      <c r="R703" s="19">
        <v>0</v>
      </c>
      <c r="S703" s="19">
        <v>1</v>
      </c>
      <c r="T703" s="19"/>
      <c r="U703" s="19"/>
      <c r="V703" s="207" t="s">
        <v>2958</v>
      </c>
      <c r="W703" s="19"/>
      <c r="X703" s="193">
        <v>0</v>
      </c>
      <c r="Y703" s="193"/>
      <c r="Z703" s="193"/>
      <c r="AA703" s="193"/>
      <c r="AB703" s="193"/>
      <c r="AC703" s="193"/>
      <c r="AD703" s="19" t="s">
        <v>2959</v>
      </c>
    </row>
    <row r="704" spans="1:30" s="1" customFormat="1" ht="102.75" hidden="1" thickBot="1" x14ac:dyDescent="0.25">
      <c r="A704" s="15" t="s">
        <v>2946</v>
      </c>
      <c r="B704" s="312" t="s">
        <v>2947</v>
      </c>
      <c r="C704" s="563" t="s">
        <v>2948</v>
      </c>
      <c r="D704" s="19" t="s">
        <v>3182</v>
      </c>
      <c r="E704" s="19" t="s">
        <v>3183</v>
      </c>
      <c r="F704" s="19" t="s">
        <v>3184</v>
      </c>
      <c r="G704" s="561" t="s">
        <v>1052</v>
      </c>
      <c r="H704" s="563" t="s">
        <v>3185</v>
      </c>
      <c r="I704" s="19" t="s">
        <v>3186</v>
      </c>
      <c r="J704" s="19" t="s">
        <v>3187</v>
      </c>
      <c r="K704" s="19">
        <v>0</v>
      </c>
      <c r="L704" s="84">
        <v>0.8</v>
      </c>
      <c r="M704" s="84"/>
      <c r="N704" s="84"/>
      <c r="O704" s="19" t="s">
        <v>3188</v>
      </c>
      <c r="P704" s="19" t="s">
        <v>2956</v>
      </c>
      <c r="Q704" s="19" t="s">
        <v>3185</v>
      </c>
      <c r="R704" s="19">
        <v>0</v>
      </c>
      <c r="S704" s="84">
        <v>0.8</v>
      </c>
      <c r="T704" s="84"/>
      <c r="U704" s="84"/>
      <c r="V704" s="207" t="s">
        <v>2958</v>
      </c>
      <c r="W704" s="19"/>
      <c r="X704" s="193">
        <v>306200000</v>
      </c>
      <c r="Y704" s="193"/>
      <c r="Z704" s="193"/>
      <c r="AA704" s="193"/>
      <c r="AB704" s="193"/>
      <c r="AC704" s="193"/>
      <c r="AD704" s="19" t="s">
        <v>2959</v>
      </c>
    </row>
    <row r="705" spans="1:30" s="1" customFormat="1" ht="133.5" hidden="1" customHeight="1" x14ac:dyDescent="0.2">
      <c r="A705" s="15" t="s">
        <v>2946</v>
      </c>
      <c r="B705" s="312" t="s">
        <v>2947</v>
      </c>
      <c r="C705" s="563" t="s">
        <v>2948</v>
      </c>
      <c r="D705" s="19" t="s">
        <v>3182</v>
      </c>
      <c r="E705" s="19" t="s">
        <v>3183</v>
      </c>
      <c r="F705" s="19" t="s">
        <v>3189</v>
      </c>
      <c r="G705" s="561" t="s">
        <v>1052</v>
      </c>
      <c r="H705" s="563" t="s">
        <v>3190</v>
      </c>
      <c r="I705" s="19" t="s">
        <v>3186</v>
      </c>
      <c r="J705" s="19" t="s">
        <v>3191</v>
      </c>
      <c r="K705" s="19">
        <v>0</v>
      </c>
      <c r="L705" s="84">
        <v>0.8</v>
      </c>
      <c r="M705" s="84"/>
      <c r="N705" s="84"/>
      <c r="O705" s="19" t="s">
        <v>3192</v>
      </c>
      <c r="P705" s="19" t="s">
        <v>2956</v>
      </c>
      <c r="Q705" s="19" t="s">
        <v>3193</v>
      </c>
      <c r="R705" s="19">
        <v>0</v>
      </c>
      <c r="S705" s="84">
        <v>0.8</v>
      </c>
      <c r="T705" s="84"/>
      <c r="U705" s="84"/>
      <c r="V705" s="207" t="s">
        <v>2958</v>
      </c>
      <c r="W705" s="19"/>
      <c r="X705" s="193">
        <v>78400000</v>
      </c>
      <c r="Y705" s="193"/>
      <c r="Z705" s="193"/>
      <c r="AA705" s="193"/>
      <c r="AB705" s="193"/>
      <c r="AC705" s="193"/>
      <c r="AD705" s="19" t="s">
        <v>2959</v>
      </c>
    </row>
    <row r="706" spans="1:30" s="1" customFormat="1" ht="140.25" hidden="1" customHeight="1" x14ac:dyDescent="0.2">
      <c r="A706" s="15" t="s">
        <v>2946</v>
      </c>
      <c r="B706" s="312" t="s">
        <v>2947</v>
      </c>
      <c r="C706" s="563" t="s">
        <v>2948</v>
      </c>
      <c r="D706" s="19" t="s">
        <v>3182</v>
      </c>
      <c r="E706" s="19" t="s">
        <v>3183</v>
      </c>
      <c r="F706" s="19" t="s">
        <v>3194</v>
      </c>
      <c r="G706" s="561" t="s">
        <v>1052</v>
      </c>
      <c r="H706" s="563" t="s">
        <v>3190</v>
      </c>
      <c r="I706" s="19" t="s">
        <v>3186</v>
      </c>
      <c r="J706" s="19" t="s">
        <v>3195</v>
      </c>
      <c r="K706" s="19">
        <v>0</v>
      </c>
      <c r="L706" s="84">
        <v>0.8</v>
      </c>
      <c r="M706" s="84"/>
      <c r="N706" s="84"/>
      <c r="O706" s="19" t="s">
        <v>3196</v>
      </c>
      <c r="P706" s="19" t="s">
        <v>2956</v>
      </c>
      <c r="Q706" s="19" t="s">
        <v>3197</v>
      </c>
      <c r="R706" s="19">
        <v>0</v>
      </c>
      <c r="S706" s="84">
        <v>0.97799999999999998</v>
      </c>
      <c r="T706" s="84"/>
      <c r="U706" s="84"/>
      <c r="V706" s="207" t="s">
        <v>2958</v>
      </c>
      <c r="W706" s="19"/>
      <c r="X706" s="193">
        <v>85000000</v>
      </c>
      <c r="Y706" s="193"/>
      <c r="Z706" s="193"/>
      <c r="AA706" s="193"/>
      <c r="AB706" s="193"/>
      <c r="AC706" s="193"/>
      <c r="AD706" s="19" t="s">
        <v>2959</v>
      </c>
    </row>
    <row r="707" spans="1:30" s="1" customFormat="1" ht="90" hidden="1" thickBot="1" x14ac:dyDescent="0.25">
      <c r="A707" s="15" t="s">
        <v>2946</v>
      </c>
      <c r="B707" s="312" t="s">
        <v>2947</v>
      </c>
      <c r="C707" s="563" t="s">
        <v>2948</v>
      </c>
      <c r="D707" s="19" t="s">
        <v>3182</v>
      </c>
      <c r="E707" s="19" t="s">
        <v>3183</v>
      </c>
      <c r="F707" s="19" t="s">
        <v>3198</v>
      </c>
      <c r="G707" s="561" t="s">
        <v>1052</v>
      </c>
      <c r="H707" s="563" t="s">
        <v>3199</v>
      </c>
      <c r="I707" s="19" t="s">
        <v>3186</v>
      </c>
      <c r="J707" s="19" t="s">
        <v>3200</v>
      </c>
      <c r="K707" s="84">
        <v>0.3</v>
      </c>
      <c r="L707" s="84">
        <v>0.8</v>
      </c>
      <c r="M707" s="84"/>
      <c r="N707" s="84"/>
      <c r="O707" s="19" t="s">
        <v>3201</v>
      </c>
      <c r="P707" s="19" t="s">
        <v>2956</v>
      </c>
      <c r="Q707" s="19" t="s">
        <v>3202</v>
      </c>
      <c r="R707" s="19">
        <v>0</v>
      </c>
      <c r="S707" s="84">
        <v>0.8</v>
      </c>
      <c r="T707" s="84"/>
      <c r="U707" s="84"/>
      <c r="V707" s="207" t="s">
        <v>2958</v>
      </c>
      <c r="W707" s="19"/>
      <c r="X707" s="193">
        <v>38000000</v>
      </c>
      <c r="Y707" s="193"/>
      <c r="Z707" s="193"/>
      <c r="AA707" s="193"/>
      <c r="AB707" s="193"/>
      <c r="AC707" s="193"/>
      <c r="AD707" s="19" t="s">
        <v>2959</v>
      </c>
    </row>
    <row r="708" spans="1:30" s="1" customFormat="1" ht="90" hidden="1" thickBot="1" x14ac:dyDescent="0.25">
      <c r="A708" s="15" t="s">
        <v>2946</v>
      </c>
      <c r="B708" s="312" t="s">
        <v>2947</v>
      </c>
      <c r="C708" s="563" t="s">
        <v>2948</v>
      </c>
      <c r="D708" s="19" t="s">
        <v>3182</v>
      </c>
      <c r="E708" s="19" t="s">
        <v>3183</v>
      </c>
      <c r="F708" s="19" t="s">
        <v>3203</v>
      </c>
      <c r="G708" s="561" t="s">
        <v>1052</v>
      </c>
      <c r="H708" s="563" t="s">
        <v>3199</v>
      </c>
      <c r="I708" s="19" t="s">
        <v>3186</v>
      </c>
      <c r="J708" s="19" t="s">
        <v>3204</v>
      </c>
      <c r="K708" s="19">
        <v>0</v>
      </c>
      <c r="L708" s="84">
        <v>0.4</v>
      </c>
      <c r="M708" s="84"/>
      <c r="N708" s="84"/>
      <c r="O708" s="19" t="s">
        <v>3205</v>
      </c>
      <c r="P708" s="19" t="s">
        <v>2956</v>
      </c>
      <c r="Q708" s="19" t="s">
        <v>3206</v>
      </c>
      <c r="R708" s="84">
        <v>0</v>
      </c>
      <c r="S708" s="84">
        <v>0.4</v>
      </c>
      <c r="T708" s="84"/>
      <c r="U708" s="84"/>
      <c r="V708" s="207" t="s">
        <v>2958</v>
      </c>
      <c r="W708" s="19"/>
      <c r="X708" s="193">
        <v>15000000</v>
      </c>
      <c r="Y708" s="193"/>
      <c r="Z708" s="193"/>
      <c r="AA708" s="193"/>
      <c r="AB708" s="193"/>
      <c r="AC708" s="193"/>
      <c r="AD708" s="19" t="s">
        <v>2959</v>
      </c>
    </row>
    <row r="709" spans="1:30" s="1" customFormat="1" ht="192" hidden="1" thickBot="1" x14ac:dyDescent="0.25">
      <c r="A709" s="15" t="s">
        <v>2946</v>
      </c>
      <c r="B709" s="312" t="s">
        <v>2947</v>
      </c>
      <c r="C709" s="563" t="s">
        <v>2948</v>
      </c>
      <c r="D709" s="19" t="s">
        <v>3182</v>
      </c>
      <c r="E709" s="19" t="s">
        <v>3183</v>
      </c>
      <c r="F709" s="19" t="s">
        <v>3207</v>
      </c>
      <c r="G709" s="561" t="s">
        <v>1052</v>
      </c>
      <c r="H709" s="563" t="s">
        <v>3208</v>
      </c>
      <c r="I709" s="19" t="s">
        <v>3186</v>
      </c>
      <c r="J709" s="19" t="s">
        <v>3209</v>
      </c>
      <c r="K709" s="19">
        <v>0.9</v>
      </c>
      <c r="L709" s="19">
        <v>1</v>
      </c>
      <c r="M709" s="19"/>
      <c r="N709" s="19"/>
      <c r="O709" s="19" t="s">
        <v>3210</v>
      </c>
      <c r="P709" s="19" t="s">
        <v>2956</v>
      </c>
      <c r="Q709" s="19" t="s">
        <v>3211</v>
      </c>
      <c r="R709" s="19">
        <v>0.9</v>
      </c>
      <c r="S709" s="19">
        <v>1</v>
      </c>
      <c r="T709" s="19"/>
      <c r="U709" s="19"/>
      <c r="V709" s="207" t="s">
        <v>2958</v>
      </c>
      <c r="W709" s="19"/>
      <c r="X709" s="193">
        <v>39600000</v>
      </c>
      <c r="Y709" s="193"/>
      <c r="Z709" s="193"/>
      <c r="AA709" s="193"/>
      <c r="AB709" s="193"/>
      <c r="AC709" s="193"/>
      <c r="AD709" s="19" t="s">
        <v>2959</v>
      </c>
    </row>
    <row r="710" spans="1:30" s="1" customFormat="1" ht="192" hidden="1" thickBot="1" x14ac:dyDescent="0.25">
      <c r="A710" s="15" t="s">
        <v>2946</v>
      </c>
      <c r="B710" s="312" t="s">
        <v>2947</v>
      </c>
      <c r="C710" s="563" t="s">
        <v>2948</v>
      </c>
      <c r="D710" s="19" t="s">
        <v>3182</v>
      </c>
      <c r="E710" s="19" t="s">
        <v>3183</v>
      </c>
      <c r="F710" s="19" t="s">
        <v>3207</v>
      </c>
      <c r="G710" s="561" t="s">
        <v>1052</v>
      </c>
      <c r="H710" s="563" t="s">
        <v>3208</v>
      </c>
      <c r="I710" s="19" t="s">
        <v>3186</v>
      </c>
      <c r="J710" s="19" t="s">
        <v>3212</v>
      </c>
      <c r="K710" s="84">
        <v>1</v>
      </c>
      <c r="L710" s="84">
        <v>1</v>
      </c>
      <c r="M710" s="84"/>
      <c r="N710" s="84"/>
      <c r="O710" s="19" t="s">
        <v>3213</v>
      </c>
      <c r="P710" s="19" t="s">
        <v>2956</v>
      </c>
      <c r="Q710" s="19" t="s">
        <v>3214</v>
      </c>
      <c r="R710" s="84">
        <v>1</v>
      </c>
      <c r="S710" s="84">
        <v>1</v>
      </c>
      <c r="T710" s="84"/>
      <c r="U710" s="84"/>
      <c r="V710" s="207" t="s">
        <v>2958</v>
      </c>
      <c r="W710" s="19"/>
      <c r="X710" s="193">
        <v>15000000</v>
      </c>
      <c r="Y710" s="193"/>
      <c r="Z710" s="193"/>
      <c r="AA710" s="193"/>
      <c r="AB710" s="193"/>
      <c r="AC710" s="193"/>
      <c r="AD710" s="19" t="s">
        <v>2959</v>
      </c>
    </row>
    <row r="711" spans="1:30" s="1" customFormat="1" ht="192" hidden="1" thickBot="1" x14ac:dyDescent="0.25">
      <c r="A711" s="15" t="s">
        <v>2946</v>
      </c>
      <c r="B711" s="312" t="s">
        <v>2947</v>
      </c>
      <c r="C711" s="563" t="s">
        <v>2948</v>
      </c>
      <c r="D711" s="19" t="s">
        <v>3182</v>
      </c>
      <c r="E711" s="19" t="s">
        <v>3183</v>
      </c>
      <c r="F711" s="19" t="s">
        <v>3207</v>
      </c>
      <c r="G711" s="561" t="s">
        <v>1052</v>
      </c>
      <c r="H711" s="563" t="s">
        <v>3208</v>
      </c>
      <c r="I711" s="19" t="s">
        <v>3186</v>
      </c>
      <c r="J711" s="19" t="s">
        <v>3215</v>
      </c>
      <c r="K711" s="19" t="s">
        <v>3216</v>
      </c>
      <c r="L711" s="84">
        <v>1</v>
      </c>
      <c r="M711" s="84"/>
      <c r="N711" s="84"/>
      <c r="O711" s="19" t="s">
        <v>3217</v>
      </c>
      <c r="P711" s="19" t="s">
        <v>2956</v>
      </c>
      <c r="Q711" s="19" t="s">
        <v>3218</v>
      </c>
      <c r="R711" s="19" t="s">
        <v>3216</v>
      </c>
      <c r="S711" s="84">
        <v>1</v>
      </c>
      <c r="T711" s="84"/>
      <c r="U711" s="84"/>
      <c r="V711" s="207" t="s">
        <v>2958</v>
      </c>
      <c r="W711" s="19"/>
      <c r="X711" s="193">
        <v>69600000</v>
      </c>
      <c r="Y711" s="193"/>
      <c r="Z711" s="193"/>
      <c r="AA711" s="193"/>
      <c r="AB711" s="193"/>
      <c r="AC711" s="193"/>
      <c r="AD711" s="19" t="s">
        <v>2959</v>
      </c>
    </row>
    <row r="712" spans="1:30" s="1" customFormat="1" ht="332.25" hidden="1" thickBot="1" x14ac:dyDescent="0.25">
      <c r="A712" s="15" t="s">
        <v>2946</v>
      </c>
      <c r="B712" s="312" t="s">
        <v>2947</v>
      </c>
      <c r="C712" s="563" t="s">
        <v>3219</v>
      </c>
      <c r="D712" s="19" t="s">
        <v>3220</v>
      </c>
      <c r="E712" s="19" t="s">
        <v>3221</v>
      </c>
      <c r="F712" s="19" t="s">
        <v>3222</v>
      </c>
      <c r="G712" s="561" t="s">
        <v>1052</v>
      </c>
      <c r="H712" s="563" t="s">
        <v>3223</v>
      </c>
      <c r="I712" s="19" t="s">
        <v>3224</v>
      </c>
      <c r="J712" s="19" t="s">
        <v>3225</v>
      </c>
      <c r="K712" s="19">
        <v>0.9</v>
      </c>
      <c r="L712" s="19">
        <v>1</v>
      </c>
      <c r="M712" s="19"/>
      <c r="N712" s="19"/>
      <c r="O712" s="19" t="s">
        <v>3226</v>
      </c>
      <c r="P712" s="19" t="s">
        <v>2956</v>
      </c>
      <c r="Q712" s="19" t="s">
        <v>3227</v>
      </c>
      <c r="R712" s="19">
        <v>0.9</v>
      </c>
      <c r="S712" s="19">
        <v>1</v>
      </c>
      <c r="T712" s="19"/>
      <c r="U712" s="19"/>
      <c r="V712" s="207" t="s">
        <v>2958</v>
      </c>
      <c r="W712" s="19"/>
      <c r="X712" s="193">
        <v>18000000</v>
      </c>
      <c r="Y712" s="193"/>
      <c r="Z712" s="193"/>
      <c r="AA712" s="193"/>
      <c r="AB712" s="193"/>
      <c r="AC712" s="193"/>
      <c r="AD712" s="19" t="s">
        <v>2959</v>
      </c>
    </row>
    <row r="713" spans="1:30" s="1" customFormat="1" ht="141" hidden="1" thickBot="1" x14ac:dyDescent="0.25">
      <c r="A713" s="15" t="s">
        <v>2946</v>
      </c>
      <c r="B713" s="312" t="s">
        <v>2947</v>
      </c>
      <c r="C713" s="563" t="s">
        <v>3219</v>
      </c>
      <c r="D713" s="19" t="s">
        <v>3228</v>
      </c>
      <c r="E713" s="19" t="s">
        <v>3221</v>
      </c>
      <c r="F713" s="19" t="s">
        <v>3229</v>
      </c>
      <c r="G713" s="561" t="s">
        <v>1052</v>
      </c>
      <c r="H713" s="563" t="s">
        <v>3230</v>
      </c>
      <c r="I713" s="19" t="s">
        <v>3231</v>
      </c>
      <c r="J713" s="19" t="s">
        <v>3232</v>
      </c>
      <c r="K713" s="19">
        <v>1</v>
      </c>
      <c r="L713" s="19">
        <v>1</v>
      </c>
      <c r="M713" s="19"/>
      <c r="N713" s="19"/>
      <c r="O713" s="19" t="s">
        <v>3233</v>
      </c>
      <c r="P713" s="19" t="s">
        <v>2956</v>
      </c>
      <c r="Q713" s="19" t="s">
        <v>3234</v>
      </c>
      <c r="R713" s="19">
        <v>1</v>
      </c>
      <c r="S713" s="19">
        <v>1</v>
      </c>
      <c r="T713" s="19"/>
      <c r="U713" s="19"/>
      <c r="V713" s="207" t="s">
        <v>2958</v>
      </c>
      <c r="W713" s="19"/>
      <c r="X713" s="193">
        <v>0</v>
      </c>
      <c r="Y713" s="193"/>
      <c r="Z713" s="193"/>
      <c r="AA713" s="193"/>
      <c r="AB713" s="193"/>
      <c r="AC713" s="193"/>
      <c r="AD713" s="19" t="s">
        <v>2959</v>
      </c>
    </row>
    <row r="714" spans="1:30" s="1" customFormat="1" ht="168" hidden="1" customHeight="1" x14ac:dyDescent="0.2">
      <c r="A714" s="15" t="s">
        <v>2946</v>
      </c>
      <c r="B714" s="312" t="s">
        <v>2947</v>
      </c>
      <c r="C714" s="563" t="s">
        <v>3219</v>
      </c>
      <c r="D714" s="19" t="s">
        <v>3235</v>
      </c>
      <c r="E714" s="19" t="s">
        <v>3221</v>
      </c>
      <c r="F714" s="19" t="s">
        <v>3236</v>
      </c>
      <c r="G714" s="561" t="s">
        <v>1052</v>
      </c>
      <c r="H714" s="563" t="s">
        <v>3237</v>
      </c>
      <c r="I714" s="19" t="s">
        <v>3238</v>
      </c>
      <c r="J714" s="19" t="s">
        <v>3239</v>
      </c>
      <c r="K714" s="19">
        <v>0.98</v>
      </c>
      <c r="L714" s="84">
        <v>1</v>
      </c>
      <c r="M714" s="84"/>
      <c r="N714" s="84"/>
      <c r="O714" s="19" t="s">
        <v>3240</v>
      </c>
      <c r="P714" s="19" t="s">
        <v>2956</v>
      </c>
      <c r="Q714" s="19" t="s">
        <v>3241</v>
      </c>
      <c r="R714" s="19">
        <v>0.98</v>
      </c>
      <c r="S714" s="84">
        <v>1</v>
      </c>
      <c r="T714" s="84"/>
      <c r="U714" s="84"/>
      <c r="V714" s="207" t="s">
        <v>2958</v>
      </c>
      <c r="W714" s="19"/>
      <c r="X714" s="193">
        <v>24005964</v>
      </c>
      <c r="Y714" s="193"/>
      <c r="Z714" s="193"/>
      <c r="AA714" s="193"/>
      <c r="AB714" s="193"/>
      <c r="AC714" s="193"/>
      <c r="AD714" s="19" t="s">
        <v>2959</v>
      </c>
    </row>
    <row r="715" spans="1:30" s="1" customFormat="1" ht="218.25" hidden="1" customHeight="1" x14ac:dyDescent="0.2">
      <c r="A715" s="15" t="s">
        <v>2946</v>
      </c>
      <c r="B715" s="312" t="s">
        <v>2947</v>
      </c>
      <c r="C715" s="563" t="s">
        <v>3219</v>
      </c>
      <c r="D715" s="19" t="s">
        <v>3235</v>
      </c>
      <c r="E715" s="19" t="s">
        <v>3221</v>
      </c>
      <c r="F715" s="19" t="s">
        <v>3236</v>
      </c>
      <c r="G715" s="561" t="s">
        <v>1052</v>
      </c>
      <c r="H715" s="563" t="s">
        <v>3237</v>
      </c>
      <c r="I715" s="19" t="s">
        <v>3238</v>
      </c>
      <c r="J715" s="19" t="s">
        <v>3242</v>
      </c>
      <c r="K715" s="19">
        <v>0</v>
      </c>
      <c r="L715" s="19">
        <v>2</v>
      </c>
      <c r="M715" s="19"/>
      <c r="N715" s="19"/>
      <c r="O715" s="19" t="s">
        <v>3243</v>
      </c>
      <c r="P715" s="19" t="s">
        <v>2956</v>
      </c>
      <c r="Q715" s="19" t="s">
        <v>3244</v>
      </c>
      <c r="R715" s="19">
        <v>0</v>
      </c>
      <c r="S715" s="19">
        <v>2</v>
      </c>
      <c r="T715" s="19"/>
      <c r="U715" s="19"/>
      <c r="V715" s="207" t="s">
        <v>2958</v>
      </c>
      <c r="W715" s="19"/>
      <c r="X715" s="193">
        <v>0</v>
      </c>
      <c r="Y715" s="193"/>
      <c r="Z715" s="193"/>
      <c r="AA715" s="193"/>
      <c r="AB715" s="193"/>
      <c r="AC715" s="193"/>
      <c r="AD715" s="19" t="s">
        <v>2959</v>
      </c>
    </row>
    <row r="716" spans="1:30" s="1" customFormat="1" ht="183.75" hidden="1" customHeight="1" x14ac:dyDescent="0.2">
      <c r="A716" s="15" t="s">
        <v>2946</v>
      </c>
      <c r="B716" s="312" t="s">
        <v>2947</v>
      </c>
      <c r="C716" s="563" t="s">
        <v>3219</v>
      </c>
      <c r="D716" s="19" t="s">
        <v>3235</v>
      </c>
      <c r="E716" s="19" t="s">
        <v>3245</v>
      </c>
      <c r="F716" s="19" t="s">
        <v>3246</v>
      </c>
      <c r="G716" s="561" t="s">
        <v>1052</v>
      </c>
      <c r="H716" s="563" t="s">
        <v>3247</v>
      </c>
      <c r="I716" s="19" t="s">
        <v>3248</v>
      </c>
      <c r="J716" s="19" t="s">
        <v>3249</v>
      </c>
      <c r="K716" s="84">
        <v>1</v>
      </c>
      <c r="L716" s="84">
        <v>1</v>
      </c>
      <c r="M716" s="84"/>
      <c r="N716" s="84"/>
      <c r="O716" s="19" t="s">
        <v>3250</v>
      </c>
      <c r="P716" s="19" t="s">
        <v>2956</v>
      </c>
      <c r="Q716" s="19" t="s">
        <v>3251</v>
      </c>
      <c r="R716" s="84">
        <v>1</v>
      </c>
      <c r="S716" s="84">
        <v>1</v>
      </c>
      <c r="T716" s="84"/>
      <c r="U716" s="84"/>
      <c r="V716" s="207" t="s">
        <v>2958</v>
      </c>
      <c r="W716" s="19"/>
      <c r="X716" s="193">
        <v>0</v>
      </c>
      <c r="Y716" s="193"/>
      <c r="Z716" s="193"/>
      <c r="AA716" s="193"/>
      <c r="AB716" s="193"/>
      <c r="AC716" s="193"/>
      <c r="AD716" s="19" t="s">
        <v>2959</v>
      </c>
    </row>
    <row r="717" spans="1:30" s="1" customFormat="1" ht="243" hidden="1" thickBot="1" x14ac:dyDescent="0.25">
      <c r="A717" s="15" t="s">
        <v>2946</v>
      </c>
      <c r="B717" s="312" t="s">
        <v>2947</v>
      </c>
      <c r="C717" s="563" t="s">
        <v>3219</v>
      </c>
      <c r="D717" s="19" t="s">
        <v>3235</v>
      </c>
      <c r="E717" s="19" t="s">
        <v>3245</v>
      </c>
      <c r="F717" s="19" t="s">
        <v>3252</v>
      </c>
      <c r="G717" s="561" t="s">
        <v>1052</v>
      </c>
      <c r="H717" s="563" t="s">
        <v>3253</v>
      </c>
      <c r="I717" s="19" t="s">
        <v>3254</v>
      </c>
      <c r="J717" s="19" t="s">
        <v>3255</v>
      </c>
      <c r="K717" s="19">
        <v>1</v>
      </c>
      <c r="L717" s="19">
        <v>1</v>
      </c>
      <c r="M717" s="19"/>
      <c r="N717" s="19"/>
      <c r="O717" s="19" t="s">
        <v>3256</v>
      </c>
      <c r="P717" s="19" t="s">
        <v>2956</v>
      </c>
      <c r="Q717" s="19" t="s">
        <v>3257</v>
      </c>
      <c r="R717" s="19">
        <v>1</v>
      </c>
      <c r="S717" s="19">
        <v>1</v>
      </c>
      <c r="T717" s="19"/>
      <c r="U717" s="19"/>
      <c r="V717" s="207" t="s">
        <v>2958</v>
      </c>
      <c r="W717" s="19"/>
      <c r="X717" s="193">
        <v>20000000</v>
      </c>
      <c r="Y717" s="193"/>
      <c r="Z717" s="193"/>
      <c r="AA717" s="193"/>
      <c r="AB717" s="193"/>
      <c r="AC717" s="193"/>
      <c r="AD717" s="19" t="s">
        <v>2959</v>
      </c>
    </row>
    <row r="718" spans="1:30" s="1" customFormat="1" ht="204.75" hidden="1" thickBot="1" x14ac:dyDescent="0.25">
      <c r="A718" s="15" t="s">
        <v>2946</v>
      </c>
      <c r="B718" s="312" t="s">
        <v>2947</v>
      </c>
      <c r="C718" s="563" t="s">
        <v>3219</v>
      </c>
      <c r="D718" s="19" t="s">
        <v>3235</v>
      </c>
      <c r="E718" s="19" t="s">
        <v>3245</v>
      </c>
      <c r="F718" s="19" t="s">
        <v>3258</v>
      </c>
      <c r="G718" s="561" t="s">
        <v>1052</v>
      </c>
      <c r="H718" s="563" t="s">
        <v>3259</v>
      </c>
      <c r="I718" s="19" t="s">
        <v>3254</v>
      </c>
      <c r="J718" s="19" t="s">
        <v>3260</v>
      </c>
      <c r="K718" s="19">
        <v>0.6</v>
      </c>
      <c r="L718" s="19">
        <v>1</v>
      </c>
      <c r="M718" s="19"/>
      <c r="N718" s="19"/>
      <c r="O718" s="19" t="s">
        <v>3261</v>
      </c>
      <c r="P718" s="19" t="s">
        <v>2956</v>
      </c>
      <c r="Q718" s="19" t="s">
        <v>3262</v>
      </c>
      <c r="R718" s="19">
        <v>0.6</v>
      </c>
      <c r="S718" s="19">
        <v>1</v>
      </c>
      <c r="T718" s="19"/>
      <c r="U718" s="19"/>
      <c r="V718" s="207" t="s">
        <v>2958</v>
      </c>
      <c r="W718" s="19"/>
      <c r="X718" s="193">
        <v>5000000</v>
      </c>
      <c r="Y718" s="193"/>
      <c r="Z718" s="193"/>
      <c r="AA718" s="193"/>
      <c r="AB718" s="193"/>
      <c r="AC718" s="193"/>
      <c r="AD718" s="19" t="s">
        <v>2959</v>
      </c>
    </row>
    <row r="719" spans="1:30" s="1" customFormat="1" ht="174.75" hidden="1" customHeight="1" x14ac:dyDescent="0.2">
      <c r="A719" s="15" t="s">
        <v>2946</v>
      </c>
      <c r="B719" s="312" t="s">
        <v>2947</v>
      </c>
      <c r="C719" s="563" t="s">
        <v>3219</v>
      </c>
      <c r="D719" s="19" t="s">
        <v>3263</v>
      </c>
      <c r="E719" s="19" t="s">
        <v>3264</v>
      </c>
      <c r="F719" s="19" t="s">
        <v>3265</v>
      </c>
      <c r="G719" s="561" t="s">
        <v>1052</v>
      </c>
      <c r="H719" s="563" t="s">
        <v>3266</v>
      </c>
      <c r="I719" s="19" t="s">
        <v>3267</v>
      </c>
      <c r="J719" s="19" t="s">
        <v>3268</v>
      </c>
      <c r="K719" s="19">
        <v>0.7</v>
      </c>
      <c r="L719" s="19">
        <v>1</v>
      </c>
      <c r="M719" s="19"/>
      <c r="N719" s="19"/>
      <c r="O719" s="19" t="s">
        <v>3269</v>
      </c>
      <c r="P719" s="19" t="s">
        <v>2956</v>
      </c>
      <c r="Q719" s="19" t="s">
        <v>3270</v>
      </c>
      <c r="R719" s="19">
        <v>0.7</v>
      </c>
      <c r="S719" s="19">
        <v>1</v>
      </c>
      <c r="T719" s="19"/>
      <c r="U719" s="19"/>
      <c r="V719" s="207" t="s">
        <v>2958</v>
      </c>
      <c r="W719" s="19"/>
      <c r="X719" s="193">
        <v>21200000</v>
      </c>
      <c r="Y719" s="193"/>
      <c r="Z719" s="193"/>
      <c r="AA719" s="193"/>
      <c r="AB719" s="193"/>
      <c r="AC719" s="193"/>
      <c r="AD719" s="19" t="s">
        <v>2959</v>
      </c>
    </row>
    <row r="720" spans="1:30" s="1" customFormat="1" ht="196.5" hidden="1" customHeight="1" x14ac:dyDescent="0.2">
      <c r="A720" s="15" t="s">
        <v>2946</v>
      </c>
      <c r="B720" s="312" t="s">
        <v>2947</v>
      </c>
      <c r="C720" s="563" t="s">
        <v>3219</v>
      </c>
      <c r="D720" s="19" t="s">
        <v>3263</v>
      </c>
      <c r="E720" s="19" t="s">
        <v>3264</v>
      </c>
      <c r="F720" s="19" t="s">
        <v>3271</v>
      </c>
      <c r="G720" s="561" t="s">
        <v>1052</v>
      </c>
      <c r="H720" s="563" t="s">
        <v>3272</v>
      </c>
      <c r="I720" s="19" t="s">
        <v>3273</v>
      </c>
      <c r="J720" s="19" t="s">
        <v>3274</v>
      </c>
      <c r="K720" s="19">
        <v>1</v>
      </c>
      <c r="L720" s="19">
        <v>1</v>
      </c>
      <c r="M720" s="19"/>
      <c r="N720" s="19"/>
      <c r="O720" s="19" t="s">
        <v>3275</v>
      </c>
      <c r="P720" s="19" t="s">
        <v>2956</v>
      </c>
      <c r="Q720" s="19" t="s">
        <v>3272</v>
      </c>
      <c r="R720" s="19">
        <v>1</v>
      </c>
      <c r="S720" s="19">
        <v>1</v>
      </c>
      <c r="T720" s="19"/>
      <c r="U720" s="19"/>
      <c r="V720" s="207" t="s">
        <v>2958</v>
      </c>
      <c r="W720" s="19"/>
      <c r="X720" s="193">
        <v>0</v>
      </c>
      <c r="Y720" s="193"/>
      <c r="Z720" s="193"/>
      <c r="AA720" s="193"/>
      <c r="AB720" s="193"/>
      <c r="AC720" s="193"/>
      <c r="AD720" s="19" t="s">
        <v>2959</v>
      </c>
    </row>
    <row r="721" spans="1:30" s="1" customFormat="1" ht="166.5" hidden="1" thickBot="1" x14ac:dyDescent="0.25">
      <c r="A721" s="15" t="s">
        <v>2946</v>
      </c>
      <c r="B721" s="312" t="s">
        <v>2947</v>
      </c>
      <c r="C721" s="563" t="s">
        <v>3219</v>
      </c>
      <c r="D721" s="19" t="s">
        <v>3263</v>
      </c>
      <c r="E721" s="19" t="s">
        <v>3264</v>
      </c>
      <c r="F721" s="19" t="s">
        <v>3276</v>
      </c>
      <c r="G721" s="561" t="s">
        <v>1052</v>
      </c>
      <c r="H721" s="563" t="s">
        <v>3277</v>
      </c>
      <c r="I721" s="19" t="s">
        <v>3278</v>
      </c>
      <c r="J721" s="19" t="s">
        <v>3279</v>
      </c>
      <c r="K721" s="19">
        <v>1</v>
      </c>
      <c r="L721" s="19">
        <v>1</v>
      </c>
      <c r="M721" s="19"/>
      <c r="N721" s="19"/>
      <c r="O721" s="19" t="s">
        <v>3280</v>
      </c>
      <c r="P721" s="19" t="s">
        <v>2956</v>
      </c>
      <c r="Q721" s="19" t="s">
        <v>3281</v>
      </c>
      <c r="R721" s="19">
        <v>1</v>
      </c>
      <c r="S721" s="19">
        <v>1</v>
      </c>
      <c r="T721" s="19"/>
      <c r="U721" s="19"/>
      <c r="V721" s="207" t="s">
        <v>2958</v>
      </c>
      <c r="W721" s="19"/>
      <c r="X721" s="193">
        <v>15000000</v>
      </c>
      <c r="Y721" s="193"/>
      <c r="Z721" s="193"/>
      <c r="AA721" s="193"/>
      <c r="AB721" s="193"/>
      <c r="AC721" s="193"/>
      <c r="AD721" s="19" t="s">
        <v>2959</v>
      </c>
    </row>
    <row r="722" spans="1:30" s="1" customFormat="1" ht="281.25" hidden="1" thickBot="1" x14ac:dyDescent="0.25">
      <c r="A722" s="15" t="s">
        <v>2946</v>
      </c>
      <c r="B722" s="312" t="s">
        <v>2947</v>
      </c>
      <c r="C722" s="563" t="s">
        <v>3219</v>
      </c>
      <c r="D722" s="19" t="s">
        <v>3263</v>
      </c>
      <c r="E722" s="19" t="s">
        <v>3282</v>
      </c>
      <c r="F722" s="19" t="s">
        <v>3283</v>
      </c>
      <c r="G722" s="561" t="s">
        <v>1052</v>
      </c>
      <c r="H722" s="563" t="s">
        <v>3284</v>
      </c>
      <c r="I722" s="19" t="s">
        <v>3285</v>
      </c>
      <c r="J722" s="19" t="s">
        <v>3286</v>
      </c>
      <c r="K722" s="19">
        <v>5</v>
      </c>
      <c r="L722" s="19">
        <v>10</v>
      </c>
      <c r="M722" s="19"/>
      <c r="N722" s="19"/>
      <c r="O722" s="19" t="s">
        <v>3287</v>
      </c>
      <c r="P722" s="19" t="s">
        <v>2956</v>
      </c>
      <c r="Q722" s="19" t="s">
        <v>3288</v>
      </c>
      <c r="R722" s="19">
        <v>5</v>
      </c>
      <c r="S722" s="19">
        <v>10</v>
      </c>
      <c r="T722" s="19"/>
      <c r="U722" s="19"/>
      <c r="V722" s="207" t="s">
        <v>2958</v>
      </c>
      <c r="W722" s="19"/>
      <c r="X722" s="193">
        <v>5000000</v>
      </c>
      <c r="Y722" s="193"/>
      <c r="Z722" s="193"/>
      <c r="AA722" s="193"/>
      <c r="AB722" s="193"/>
      <c r="AC722" s="193"/>
      <c r="AD722" s="19" t="s">
        <v>2959</v>
      </c>
    </row>
    <row r="723" spans="1:30" s="1" customFormat="1" ht="179.25" hidden="1" thickBot="1" x14ac:dyDescent="0.25">
      <c r="A723" s="15" t="s">
        <v>2946</v>
      </c>
      <c r="B723" s="312" t="s">
        <v>2947</v>
      </c>
      <c r="C723" s="563" t="s">
        <v>3219</v>
      </c>
      <c r="D723" s="19" t="s">
        <v>3263</v>
      </c>
      <c r="E723" s="19" t="s">
        <v>3282</v>
      </c>
      <c r="F723" s="19" t="s">
        <v>3289</v>
      </c>
      <c r="G723" s="561" t="s">
        <v>1052</v>
      </c>
      <c r="H723" s="563" t="s">
        <v>3290</v>
      </c>
      <c r="I723" s="19" t="s">
        <v>3291</v>
      </c>
      <c r="J723" s="19" t="s">
        <v>3292</v>
      </c>
      <c r="K723" s="19">
        <v>12</v>
      </c>
      <c r="L723" s="19">
        <v>12</v>
      </c>
      <c r="M723" s="19"/>
      <c r="N723" s="19"/>
      <c r="O723" s="19" t="s">
        <v>3293</v>
      </c>
      <c r="P723" s="19" t="s">
        <v>2956</v>
      </c>
      <c r="Q723" s="19" t="s">
        <v>3290</v>
      </c>
      <c r="R723" s="19">
        <v>12</v>
      </c>
      <c r="S723" s="19">
        <v>12</v>
      </c>
      <c r="T723" s="19"/>
      <c r="U723" s="19"/>
      <c r="V723" s="207" t="s">
        <v>2958</v>
      </c>
      <c r="W723" s="192"/>
      <c r="X723" s="193">
        <v>5000000</v>
      </c>
      <c r="Y723" s="193"/>
      <c r="Z723" s="193"/>
      <c r="AA723" s="193"/>
      <c r="AB723" s="193"/>
      <c r="AC723" s="193"/>
      <c r="AD723" s="19" t="s">
        <v>2959</v>
      </c>
    </row>
    <row r="724" spans="1:30" s="1" customFormat="1" ht="272.25" hidden="1" customHeight="1" x14ac:dyDescent="0.2">
      <c r="A724" s="15" t="s">
        <v>2946</v>
      </c>
      <c r="B724" s="312" t="s">
        <v>2947</v>
      </c>
      <c r="C724" s="563" t="s">
        <v>3219</v>
      </c>
      <c r="D724" s="19" t="s">
        <v>3263</v>
      </c>
      <c r="E724" s="19" t="s">
        <v>3294</v>
      </c>
      <c r="F724" s="19" t="s">
        <v>3295</v>
      </c>
      <c r="G724" s="561" t="s">
        <v>1052</v>
      </c>
      <c r="H724" s="563" t="s">
        <v>3296</v>
      </c>
      <c r="I724" s="19" t="s">
        <v>3297</v>
      </c>
      <c r="J724" s="19" t="s">
        <v>3298</v>
      </c>
      <c r="K724" s="19">
        <v>1</v>
      </c>
      <c r="L724" s="19">
        <v>1</v>
      </c>
      <c r="M724" s="19"/>
      <c r="N724" s="19"/>
      <c r="O724" s="19" t="s">
        <v>3299</v>
      </c>
      <c r="P724" s="19" t="s">
        <v>2956</v>
      </c>
      <c r="Q724" s="19" t="s">
        <v>3300</v>
      </c>
      <c r="R724" s="19">
        <v>1</v>
      </c>
      <c r="S724" s="19">
        <v>1</v>
      </c>
      <c r="T724" s="19"/>
      <c r="U724" s="19"/>
      <c r="V724" s="207" t="s">
        <v>2958</v>
      </c>
      <c r="W724" s="192"/>
      <c r="X724" s="193">
        <v>10000000</v>
      </c>
      <c r="Y724" s="193"/>
      <c r="Z724" s="193"/>
      <c r="AA724" s="193"/>
      <c r="AB724" s="193"/>
      <c r="AC724" s="193"/>
      <c r="AD724" s="19" t="s">
        <v>2959</v>
      </c>
    </row>
    <row r="725" spans="1:30" s="1" customFormat="1" ht="102.75" hidden="1" thickBot="1" x14ac:dyDescent="0.25">
      <c r="A725" s="15" t="s">
        <v>2946</v>
      </c>
      <c r="B725" s="312" t="s">
        <v>2947</v>
      </c>
      <c r="C725" s="563" t="s">
        <v>3219</v>
      </c>
      <c r="D725" s="19" t="s">
        <v>3263</v>
      </c>
      <c r="E725" s="19" t="s">
        <v>3301</v>
      </c>
      <c r="F725" s="19" t="s">
        <v>3302</v>
      </c>
      <c r="G725" s="561" t="s">
        <v>1052</v>
      </c>
      <c r="H725" s="563" t="s">
        <v>3303</v>
      </c>
      <c r="I725" s="19" t="s">
        <v>3304</v>
      </c>
      <c r="J725" s="19" t="s">
        <v>3305</v>
      </c>
      <c r="K725" s="19">
        <v>1</v>
      </c>
      <c r="L725" s="19">
        <v>1</v>
      </c>
      <c r="M725" s="19"/>
      <c r="N725" s="19"/>
      <c r="O725" s="19" t="s">
        <v>3306</v>
      </c>
      <c r="P725" s="19" t="s">
        <v>2956</v>
      </c>
      <c r="Q725" s="19" t="s">
        <v>3307</v>
      </c>
      <c r="R725" s="19">
        <v>1</v>
      </c>
      <c r="S725" s="19">
        <v>1</v>
      </c>
      <c r="T725" s="19"/>
      <c r="U725" s="19"/>
      <c r="V725" s="207" t="s">
        <v>2958</v>
      </c>
      <c r="W725" s="192"/>
      <c r="X725" s="193">
        <v>0</v>
      </c>
      <c r="Y725" s="193"/>
      <c r="Z725" s="193"/>
      <c r="AA725" s="193"/>
      <c r="AB725" s="193"/>
      <c r="AC725" s="193"/>
      <c r="AD725" s="19" t="s">
        <v>2959</v>
      </c>
    </row>
    <row r="726" spans="1:30" s="1" customFormat="1" ht="166.5" hidden="1" thickBot="1" x14ac:dyDescent="0.25">
      <c r="A726" s="15" t="s">
        <v>2946</v>
      </c>
      <c r="B726" s="312" t="s">
        <v>2947</v>
      </c>
      <c r="C726" s="563" t="s">
        <v>3219</v>
      </c>
      <c r="D726" s="19" t="s">
        <v>3263</v>
      </c>
      <c r="E726" s="19" t="s">
        <v>3301</v>
      </c>
      <c r="F726" s="19" t="s">
        <v>3302</v>
      </c>
      <c r="G726" s="561" t="s">
        <v>1052</v>
      </c>
      <c r="H726" s="563" t="s">
        <v>3308</v>
      </c>
      <c r="I726" s="19" t="s">
        <v>3304</v>
      </c>
      <c r="J726" s="19" t="s">
        <v>3309</v>
      </c>
      <c r="K726" s="19">
        <v>1</v>
      </c>
      <c r="L726" s="19">
        <v>1</v>
      </c>
      <c r="M726" s="19"/>
      <c r="N726" s="19"/>
      <c r="O726" s="19" t="s">
        <v>3310</v>
      </c>
      <c r="P726" s="19" t="s">
        <v>2956</v>
      </c>
      <c r="Q726" s="19" t="s">
        <v>3311</v>
      </c>
      <c r="R726" s="19">
        <v>1</v>
      </c>
      <c r="S726" s="19">
        <v>1</v>
      </c>
      <c r="T726" s="19"/>
      <c r="U726" s="19"/>
      <c r="V726" s="207" t="s">
        <v>2958</v>
      </c>
      <c r="W726" s="192"/>
      <c r="X726" s="193">
        <v>0</v>
      </c>
      <c r="Y726" s="193"/>
      <c r="Z726" s="193"/>
      <c r="AA726" s="193"/>
      <c r="AB726" s="193"/>
      <c r="AC726" s="193"/>
      <c r="AD726" s="19" t="s">
        <v>2959</v>
      </c>
    </row>
    <row r="727" spans="1:30" s="1" customFormat="1" ht="128.25" hidden="1" thickBot="1" x14ac:dyDescent="0.25">
      <c r="A727" s="15" t="s">
        <v>2946</v>
      </c>
      <c r="B727" s="312" t="s">
        <v>2947</v>
      </c>
      <c r="C727" s="563" t="s">
        <v>3312</v>
      </c>
      <c r="D727" s="19" t="s">
        <v>3313</v>
      </c>
      <c r="E727" s="19" t="s">
        <v>3314</v>
      </c>
      <c r="F727" s="19" t="s">
        <v>3315</v>
      </c>
      <c r="G727" s="561" t="s">
        <v>1052</v>
      </c>
      <c r="H727" s="563" t="s">
        <v>3316</v>
      </c>
      <c r="I727" s="19" t="s">
        <v>3317</v>
      </c>
      <c r="J727" s="19" t="s">
        <v>3318</v>
      </c>
      <c r="K727" s="19">
        <v>0.5</v>
      </c>
      <c r="L727" s="19">
        <v>1</v>
      </c>
      <c r="M727" s="19"/>
      <c r="N727" s="19"/>
      <c r="O727" s="19" t="s">
        <v>3319</v>
      </c>
      <c r="P727" s="19" t="s">
        <v>2956</v>
      </c>
      <c r="Q727" s="19" t="s">
        <v>3320</v>
      </c>
      <c r="R727" s="19">
        <v>0.5</v>
      </c>
      <c r="S727" s="19">
        <v>1</v>
      </c>
      <c r="T727" s="19"/>
      <c r="U727" s="19"/>
      <c r="V727" s="207" t="s">
        <v>2958</v>
      </c>
      <c r="W727" s="192"/>
      <c r="X727" s="193">
        <v>50000000</v>
      </c>
      <c r="Y727" s="193"/>
      <c r="Z727" s="193"/>
      <c r="AA727" s="193"/>
      <c r="AB727" s="193"/>
      <c r="AC727" s="193"/>
      <c r="AD727" s="19" t="s">
        <v>2959</v>
      </c>
    </row>
    <row r="728" spans="1:30" s="1" customFormat="1" ht="179.25" hidden="1" thickBot="1" x14ac:dyDescent="0.25">
      <c r="A728" s="15" t="s">
        <v>2946</v>
      </c>
      <c r="B728" s="312" t="s">
        <v>2947</v>
      </c>
      <c r="C728" s="563" t="s">
        <v>3312</v>
      </c>
      <c r="D728" s="19" t="s">
        <v>3313</v>
      </c>
      <c r="E728" s="19" t="s">
        <v>3314</v>
      </c>
      <c r="F728" s="19" t="s">
        <v>3321</v>
      </c>
      <c r="G728" s="561" t="s">
        <v>1052</v>
      </c>
      <c r="H728" s="563" t="s">
        <v>3316</v>
      </c>
      <c r="I728" s="19" t="s">
        <v>3317</v>
      </c>
      <c r="J728" s="19" t="s">
        <v>3322</v>
      </c>
      <c r="K728" s="19">
        <v>0.4</v>
      </c>
      <c r="L728" s="19">
        <v>1</v>
      </c>
      <c r="M728" s="19"/>
      <c r="N728" s="19"/>
      <c r="O728" s="19" t="s">
        <v>3323</v>
      </c>
      <c r="P728" s="19" t="s">
        <v>2956</v>
      </c>
      <c r="Q728" s="19" t="s">
        <v>3324</v>
      </c>
      <c r="R728" s="19">
        <v>0.4</v>
      </c>
      <c r="S728" s="19">
        <v>1</v>
      </c>
      <c r="T728" s="19"/>
      <c r="U728" s="19"/>
      <c r="V728" s="207" t="s">
        <v>2958</v>
      </c>
      <c r="W728" s="192"/>
      <c r="X728" s="193">
        <v>40000000</v>
      </c>
      <c r="Y728" s="193"/>
      <c r="Z728" s="193"/>
      <c r="AA728" s="193"/>
      <c r="AB728" s="193"/>
      <c r="AC728" s="193"/>
      <c r="AD728" s="19" t="s">
        <v>2959</v>
      </c>
    </row>
    <row r="729" spans="1:30" s="1" customFormat="1" ht="102.75" hidden="1" thickBot="1" x14ac:dyDescent="0.25">
      <c r="A729" s="15" t="s">
        <v>2946</v>
      </c>
      <c r="B729" s="312" t="s">
        <v>2947</v>
      </c>
      <c r="C729" s="563" t="s">
        <v>3312</v>
      </c>
      <c r="D729" s="19" t="s">
        <v>3313</v>
      </c>
      <c r="E729" s="19" t="s">
        <v>3314</v>
      </c>
      <c r="F729" s="19" t="s">
        <v>3325</v>
      </c>
      <c r="G729" s="561" t="s">
        <v>1052</v>
      </c>
      <c r="H729" s="563" t="s">
        <v>3326</v>
      </c>
      <c r="I729" s="19" t="s">
        <v>3327</v>
      </c>
      <c r="J729" s="19" t="s">
        <v>3328</v>
      </c>
      <c r="K729" s="19">
        <v>1</v>
      </c>
      <c r="L729" s="19">
        <v>1</v>
      </c>
      <c r="M729" s="19"/>
      <c r="N729" s="19"/>
      <c r="O729" s="19" t="s">
        <v>3329</v>
      </c>
      <c r="P729" s="19" t="s">
        <v>2956</v>
      </c>
      <c r="Q729" s="19" t="s">
        <v>3330</v>
      </c>
      <c r="R729" s="19">
        <v>1</v>
      </c>
      <c r="S729" s="19">
        <v>1</v>
      </c>
      <c r="T729" s="19"/>
      <c r="U729" s="19"/>
      <c r="V729" s="207" t="s">
        <v>2958</v>
      </c>
      <c r="W729" s="192"/>
      <c r="X729" s="193">
        <v>2500000</v>
      </c>
      <c r="Y729" s="193"/>
      <c r="Z729" s="193"/>
      <c r="AA729" s="193"/>
      <c r="AB729" s="193"/>
      <c r="AC729" s="193"/>
      <c r="AD729" s="19" t="s">
        <v>2959</v>
      </c>
    </row>
    <row r="730" spans="1:30" s="1" customFormat="1" ht="144" hidden="1" customHeight="1" x14ac:dyDescent="0.2">
      <c r="A730" s="15" t="s">
        <v>2946</v>
      </c>
      <c r="B730" s="312" t="s">
        <v>2947</v>
      </c>
      <c r="C730" s="563" t="s">
        <v>3312</v>
      </c>
      <c r="D730" s="19" t="s">
        <v>3313</v>
      </c>
      <c r="E730" s="19" t="s">
        <v>3314</v>
      </c>
      <c r="F730" s="19" t="s">
        <v>3331</v>
      </c>
      <c r="G730" s="561" t="s">
        <v>1052</v>
      </c>
      <c r="H730" s="563" t="s">
        <v>3332</v>
      </c>
      <c r="I730" s="19" t="s">
        <v>3333</v>
      </c>
      <c r="J730" s="19" t="s">
        <v>3334</v>
      </c>
      <c r="K730" s="19">
        <v>0</v>
      </c>
      <c r="L730" s="19">
        <v>0</v>
      </c>
      <c r="M730" s="19"/>
      <c r="N730" s="19"/>
      <c r="O730" s="19" t="s">
        <v>3332</v>
      </c>
      <c r="P730" s="19" t="s">
        <v>2956</v>
      </c>
      <c r="Q730" s="19" t="s">
        <v>3332</v>
      </c>
      <c r="R730" s="19">
        <v>0</v>
      </c>
      <c r="S730" s="19">
        <v>0</v>
      </c>
      <c r="T730" s="19"/>
      <c r="U730" s="19"/>
      <c r="V730" s="207" t="s">
        <v>2958</v>
      </c>
      <c r="W730" s="192"/>
      <c r="X730" s="193">
        <v>0</v>
      </c>
      <c r="Y730" s="193"/>
      <c r="Z730" s="193"/>
      <c r="AA730" s="193"/>
      <c r="AB730" s="193"/>
      <c r="AC730" s="193"/>
      <c r="AD730" s="19" t="s">
        <v>2959</v>
      </c>
    </row>
    <row r="731" spans="1:30" s="1" customFormat="1" ht="294" hidden="1" thickBot="1" x14ac:dyDescent="0.25">
      <c r="A731" s="15" t="s">
        <v>2946</v>
      </c>
      <c r="B731" s="312" t="s">
        <v>2947</v>
      </c>
      <c r="C731" s="563" t="s">
        <v>3312</v>
      </c>
      <c r="D731" s="19" t="s">
        <v>3335</v>
      </c>
      <c r="E731" s="19" t="s">
        <v>3336</v>
      </c>
      <c r="F731" s="19" t="s">
        <v>3337</v>
      </c>
      <c r="G731" s="561" t="s">
        <v>1052</v>
      </c>
      <c r="H731" s="563" t="s">
        <v>3338</v>
      </c>
      <c r="I731" s="19" t="s">
        <v>3339</v>
      </c>
      <c r="J731" s="19" t="s">
        <v>3340</v>
      </c>
      <c r="K731" s="19">
        <v>0</v>
      </c>
      <c r="L731" s="19">
        <v>0</v>
      </c>
      <c r="M731" s="19"/>
      <c r="N731" s="19"/>
      <c r="O731" s="19" t="s">
        <v>3341</v>
      </c>
      <c r="P731" s="19" t="s">
        <v>2956</v>
      </c>
      <c r="Q731" s="19" t="s">
        <v>3342</v>
      </c>
      <c r="R731" s="19">
        <v>0</v>
      </c>
      <c r="S731" s="19">
        <v>0</v>
      </c>
      <c r="T731" s="19"/>
      <c r="U731" s="19"/>
      <c r="V731" s="207" t="s">
        <v>2958</v>
      </c>
      <c r="W731" s="192"/>
      <c r="X731" s="193">
        <v>0</v>
      </c>
      <c r="Y731" s="193"/>
      <c r="Z731" s="193"/>
      <c r="AA731" s="193"/>
      <c r="AB731" s="193"/>
      <c r="AC731" s="193"/>
      <c r="AD731" s="19" t="s">
        <v>2959</v>
      </c>
    </row>
    <row r="732" spans="1:30" s="1" customFormat="1" ht="294" hidden="1" thickBot="1" x14ac:dyDescent="0.25">
      <c r="A732" s="15" t="s">
        <v>2946</v>
      </c>
      <c r="B732" s="312" t="s">
        <v>2947</v>
      </c>
      <c r="C732" s="563" t="s">
        <v>3312</v>
      </c>
      <c r="D732" s="19" t="s">
        <v>3343</v>
      </c>
      <c r="E732" s="19" t="s">
        <v>3336</v>
      </c>
      <c r="F732" s="19" t="s">
        <v>3337</v>
      </c>
      <c r="G732" s="561" t="s">
        <v>1052</v>
      </c>
      <c r="H732" s="563" t="s">
        <v>3338</v>
      </c>
      <c r="I732" s="19" t="s">
        <v>3339</v>
      </c>
      <c r="J732" s="19" t="s">
        <v>3344</v>
      </c>
      <c r="K732" s="19">
        <v>0</v>
      </c>
      <c r="L732" s="19">
        <v>0</v>
      </c>
      <c r="M732" s="19"/>
      <c r="N732" s="19"/>
      <c r="O732" s="19" t="s">
        <v>3345</v>
      </c>
      <c r="P732" s="19" t="s">
        <v>2956</v>
      </c>
      <c r="Q732" s="19" t="s">
        <v>3346</v>
      </c>
      <c r="R732" s="19">
        <v>0</v>
      </c>
      <c r="S732" s="19">
        <v>0</v>
      </c>
      <c r="T732" s="19"/>
      <c r="U732" s="19"/>
      <c r="V732" s="207" t="s">
        <v>2958</v>
      </c>
      <c r="W732" s="192"/>
      <c r="X732" s="193">
        <v>0</v>
      </c>
      <c r="Y732" s="193"/>
      <c r="Z732" s="193"/>
      <c r="AA732" s="193"/>
      <c r="AB732" s="193"/>
      <c r="AC732" s="193"/>
      <c r="AD732" s="19" t="s">
        <v>2959</v>
      </c>
    </row>
    <row r="733" spans="1:30" s="1" customFormat="1" ht="294" hidden="1" thickBot="1" x14ac:dyDescent="0.25">
      <c r="A733" s="15" t="s">
        <v>2946</v>
      </c>
      <c r="B733" s="312" t="s">
        <v>2947</v>
      </c>
      <c r="C733" s="563" t="s">
        <v>3312</v>
      </c>
      <c r="D733" s="19" t="s">
        <v>3347</v>
      </c>
      <c r="E733" s="19" t="s">
        <v>3336</v>
      </c>
      <c r="F733" s="19" t="s">
        <v>3337</v>
      </c>
      <c r="G733" s="561" t="s">
        <v>1052</v>
      </c>
      <c r="H733" s="563" t="s">
        <v>3338</v>
      </c>
      <c r="I733" s="19" t="s">
        <v>3339</v>
      </c>
      <c r="J733" s="19" t="s">
        <v>3348</v>
      </c>
      <c r="K733" s="19">
        <v>5</v>
      </c>
      <c r="L733" s="19">
        <v>10</v>
      </c>
      <c r="M733" s="19"/>
      <c r="N733" s="19"/>
      <c r="O733" s="19" t="s">
        <v>3341</v>
      </c>
      <c r="P733" s="19" t="s">
        <v>2956</v>
      </c>
      <c r="Q733" s="19" t="s">
        <v>3349</v>
      </c>
      <c r="R733" s="19">
        <v>5</v>
      </c>
      <c r="S733" s="19">
        <v>10</v>
      </c>
      <c r="T733" s="19"/>
      <c r="U733" s="19"/>
      <c r="V733" s="207" t="s">
        <v>2958</v>
      </c>
      <c r="W733" s="192"/>
      <c r="X733" s="193">
        <v>0</v>
      </c>
      <c r="Y733" s="193"/>
      <c r="Z733" s="193"/>
      <c r="AA733" s="193"/>
      <c r="AB733" s="193"/>
      <c r="AC733" s="193"/>
      <c r="AD733" s="19" t="s">
        <v>2959</v>
      </c>
    </row>
    <row r="734" spans="1:30" s="1" customFormat="1" ht="294" hidden="1" thickBot="1" x14ac:dyDescent="0.25">
      <c r="A734" s="15" t="s">
        <v>2946</v>
      </c>
      <c r="B734" s="312" t="s">
        <v>2947</v>
      </c>
      <c r="C734" s="563" t="s">
        <v>3312</v>
      </c>
      <c r="D734" s="19" t="s">
        <v>3350</v>
      </c>
      <c r="E734" s="19" t="s">
        <v>3336</v>
      </c>
      <c r="F734" s="19" t="s">
        <v>3337</v>
      </c>
      <c r="G734" s="561" t="s">
        <v>1052</v>
      </c>
      <c r="H734" s="563" t="s">
        <v>3338</v>
      </c>
      <c r="I734" s="19" t="s">
        <v>3339</v>
      </c>
      <c r="J734" s="19" t="s">
        <v>3351</v>
      </c>
      <c r="K734" s="19">
        <v>1</v>
      </c>
      <c r="L734" s="84">
        <v>1</v>
      </c>
      <c r="M734" s="84"/>
      <c r="N734" s="84"/>
      <c r="O734" s="19" t="s">
        <v>3345</v>
      </c>
      <c r="P734" s="19" t="s">
        <v>2956</v>
      </c>
      <c r="Q734" s="19" t="s">
        <v>3338</v>
      </c>
      <c r="R734" s="19">
        <v>1</v>
      </c>
      <c r="S734" s="84">
        <v>1</v>
      </c>
      <c r="T734" s="84"/>
      <c r="U734" s="84"/>
      <c r="V734" s="207" t="s">
        <v>2958</v>
      </c>
      <c r="W734" s="192"/>
      <c r="X734" s="193">
        <v>36000000</v>
      </c>
      <c r="Y734" s="193"/>
      <c r="Z734" s="193"/>
      <c r="AA734" s="193"/>
      <c r="AB734" s="193"/>
      <c r="AC734" s="193"/>
      <c r="AD734" s="19" t="s">
        <v>2959</v>
      </c>
    </row>
    <row r="735" spans="1:30" s="1" customFormat="1" ht="294" hidden="1" thickBot="1" x14ac:dyDescent="0.25">
      <c r="A735" s="15" t="s">
        <v>2946</v>
      </c>
      <c r="B735" s="312" t="s">
        <v>2947</v>
      </c>
      <c r="C735" s="563" t="s">
        <v>3312</v>
      </c>
      <c r="D735" s="19" t="s">
        <v>3352</v>
      </c>
      <c r="E735" s="19" t="s">
        <v>3336</v>
      </c>
      <c r="F735" s="19" t="s">
        <v>3337</v>
      </c>
      <c r="G735" s="561" t="s">
        <v>1052</v>
      </c>
      <c r="H735" s="563" t="s">
        <v>3353</v>
      </c>
      <c r="I735" s="19" t="s">
        <v>3354</v>
      </c>
      <c r="J735" s="19" t="s">
        <v>3355</v>
      </c>
      <c r="K735" s="19">
        <v>1</v>
      </c>
      <c r="L735" s="84">
        <v>1</v>
      </c>
      <c r="M735" s="84"/>
      <c r="N735" s="84"/>
      <c r="O735" s="19" t="s">
        <v>3345</v>
      </c>
      <c r="P735" s="19" t="s">
        <v>2956</v>
      </c>
      <c r="Q735" s="19" t="s">
        <v>3353</v>
      </c>
      <c r="R735" s="19">
        <v>1</v>
      </c>
      <c r="S735" s="84">
        <v>1</v>
      </c>
      <c r="T735" s="84"/>
      <c r="U735" s="84"/>
      <c r="V735" s="207" t="s">
        <v>2958</v>
      </c>
      <c r="W735" s="192"/>
      <c r="X735" s="193">
        <v>0</v>
      </c>
      <c r="Y735" s="193"/>
      <c r="Z735" s="193"/>
      <c r="AA735" s="193"/>
      <c r="AB735" s="193"/>
      <c r="AC735" s="193"/>
      <c r="AD735" s="19" t="s">
        <v>2959</v>
      </c>
    </row>
    <row r="736" spans="1:30" s="1" customFormat="1" ht="294" hidden="1" thickBot="1" x14ac:dyDescent="0.25">
      <c r="A736" s="15" t="s">
        <v>2946</v>
      </c>
      <c r="B736" s="312" t="s">
        <v>2947</v>
      </c>
      <c r="C736" s="563" t="s">
        <v>3312</v>
      </c>
      <c r="D736" s="19" t="s">
        <v>3356</v>
      </c>
      <c r="E736" s="19" t="s">
        <v>3336</v>
      </c>
      <c r="F736" s="19" t="s">
        <v>3337</v>
      </c>
      <c r="G736" s="561" t="s">
        <v>1052</v>
      </c>
      <c r="H736" s="563" t="s">
        <v>3357</v>
      </c>
      <c r="I736" s="19" t="s">
        <v>3358</v>
      </c>
      <c r="J736" s="19" t="s">
        <v>3359</v>
      </c>
      <c r="K736" s="19">
        <v>1</v>
      </c>
      <c r="L736" s="84">
        <v>1</v>
      </c>
      <c r="M736" s="84"/>
      <c r="N736" s="84"/>
      <c r="O736" s="19" t="s">
        <v>3360</v>
      </c>
      <c r="P736" s="19" t="s">
        <v>2956</v>
      </c>
      <c r="Q736" s="19" t="s">
        <v>3361</v>
      </c>
      <c r="R736" s="19">
        <v>1</v>
      </c>
      <c r="S736" s="84">
        <v>1</v>
      </c>
      <c r="T736" s="84"/>
      <c r="U736" s="84"/>
      <c r="V736" s="207" t="s">
        <v>2958</v>
      </c>
      <c r="W736" s="192"/>
      <c r="X736" s="193">
        <v>60000000</v>
      </c>
      <c r="Y736" s="193"/>
      <c r="Z736" s="193"/>
      <c r="AA736" s="193"/>
      <c r="AB736" s="193"/>
      <c r="AC736" s="193"/>
      <c r="AD736" s="19" t="s">
        <v>2959</v>
      </c>
    </row>
    <row r="737" spans="1:30" s="1" customFormat="1" ht="294" hidden="1" thickBot="1" x14ac:dyDescent="0.25">
      <c r="A737" s="15" t="s">
        <v>2946</v>
      </c>
      <c r="B737" s="312" t="s">
        <v>2947</v>
      </c>
      <c r="C737" s="563" t="s">
        <v>3312</v>
      </c>
      <c r="D737" s="19" t="s">
        <v>3362</v>
      </c>
      <c r="E737" s="19" t="s">
        <v>3363</v>
      </c>
      <c r="F737" s="19" t="s">
        <v>3337</v>
      </c>
      <c r="G737" s="561" t="s">
        <v>1052</v>
      </c>
      <c r="H737" s="563" t="s">
        <v>3364</v>
      </c>
      <c r="I737" s="19" t="s">
        <v>3365</v>
      </c>
      <c r="J737" s="19" t="s">
        <v>3366</v>
      </c>
      <c r="K737" s="19">
        <v>0.6</v>
      </c>
      <c r="L737" s="19">
        <v>1</v>
      </c>
      <c r="M737" s="19"/>
      <c r="N737" s="19"/>
      <c r="O737" s="19" t="s">
        <v>3367</v>
      </c>
      <c r="P737" s="19" t="s">
        <v>2956</v>
      </c>
      <c r="Q737" s="19" t="s">
        <v>3368</v>
      </c>
      <c r="R737" s="19">
        <v>0.6</v>
      </c>
      <c r="S737" s="19">
        <v>1</v>
      </c>
      <c r="T737" s="19"/>
      <c r="U737" s="19"/>
      <c r="V737" s="207" t="s">
        <v>2958</v>
      </c>
      <c r="W737" s="192"/>
      <c r="X737" s="193">
        <v>0</v>
      </c>
      <c r="Y737" s="193"/>
      <c r="Z737" s="193"/>
      <c r="AA737" s="193"/>
      <c r="AB737" s="193"/>
      <c r="AC737" s="193"/>
      <c r="AD737" s="19" t="s">
        <v>2959</v>
      </c>
    </row>
    <row r="738" spans="1:30" s="1" customFormat="1" ht="294" hidden="1" thickBot="1" x14ac:dyDescent="0.25">
      <c r="A738" s="15" t="s">
        <v>2946</v>
      </c>
      <c r="B738" s="312" t="s">
        <v>2947</v>
      </c>
      <c r="C738" s="563" t="s">
        <v>3312</v>
      </c>
      <c r="D738" s="19" t="s">
        <v>3369</v>
      </c>
      <c r="E738" s="19" t="s">
        <v>3363</v>
      </c>
      <c r="F738" s="19" t="s">
        <v>3337</v>
      </c>
      <c r="G738" s="561" t="s">
        <v>1052</v>
      </c>
      <c r="H738" s="563" t="s">
        <v>3364</v>
      </c>
      <c r="I738" s="19" t="s">
        <v>3365</v>
      </c>
      <c r="J738" s="19" t="s">
        <v>3370</v>
      </c>
      <c r="K738" s="19">
        <v>1</v>
      </c>
      <c r="L738" s="19">
        <v>1</v>
      </c>
      <c r="M738" s="19"/>
      <c r="N738" s="19"/>
      <c r="O738" s="19" t="s">
        <v>3371</v>
      </c>
      <c r="P738" s="19" t="s">
        <v>2956</v>
      </c>
      <c r="Q738" s="19" t="s">
        <v>3372</v>
      </c>
      <c r="R738" s="19">
        <v>1</v>
      </c>
      <c r="S738" s="19">
        <v>1</v>
      </c>
      <c r="T738" s="19"/>
      <c r="U738" s="19"/>
      <c r="V738" s="207" t="s">
        <v>2958</v>
      </c>
      <c r="W738" s="192"/>
      <c r="X738" s="193">
        <v>36000000</v>
      </c>
      <c r="Y738" s="193"/>
      <c r="Z738" s="193"/>
      <c r="AA738" s="193"/>
      <c r="AB738" s="193"/>
      <c r="AC738" s="193"/>
      <c r="AD738" s="19" t="s">
        <v>2959</v>
      </c>
    </row>
    <row r="739" spans="1:30" s="1" customFormat="1" ht="294" hidden="1" thickBot="1" x14ac:dyDescent="0.25">
      <c r="A739" s="15" t="s">
        <v>2946</v>
      </c>
      <c r="B739" s="312" t="s">
        <v>2947</v>
      </c>
      <c r="C739" s="563" t="s">
        <v>3312</v>
      </c>
      <c r="D739" s="19" t="s">
        <v>3373</v>
      </c>
      <c r="E739" s="19" t="s">
        <v>3363</v>
      </c>
      <c r="F739" s="19" t="s">
        <v>3337</v>
      </c>
      <c r="G739" s="561" t="s">
        <v>1052</v>
      </c>
      <c r="H739" s="563" t="s">
        <v>3364</v>
      </c>
      <c r="I739" s="19" t="s">
        <v>3365</v>
      </c>
      <c r="J739" s="19" t="s">
        <v>3374</v>
      </c>
      <c r="K739" s="19">
        <v>0.5</v>
      </c>
      <c r="L739" s="19">
        <v>1</v>
      </c>
      <c r="M739" s="19"/>
      <c r="N739" s="19"/>
      <c r="O739" s="19" t="s">
        <v>3367</v>
      </c>
      <c r="P739" s="19" t="s">
        <v>2956</v>
      </c>
      <c r="Q739" s="19" t="s">
        <v>3375</v>
      </c>
      <c r="R739" s="19">
        <v>0.5</v>
      </c>
      <c r="S739" s="19">
        <v>1</v>
      </c>
      <c r="T739" s="19"/>
      <c r="U739" s="19"/>
      <c r="V739" s="207" t="s">
        <v>2958</v>
      </c>
      <c r="W739" s="192"/>
      <c r="X739" s="193">
        <v>0</v>
      </c>
      <c r="Y739" s="193"/>
      <c r="Z739" s="193"/>
      <c r="AA739" s="193"/>
      <c r="AB739" s="193"/>
      <c r="AC739" s="193"/>
      <c r="AD739" s="19" t="s">
        <v>2959</v>
      </c>
    </row>
    <row r="740" spans="1:30" s="97" customFormat="1" ht="294" hidden="1" thickBot="1" x14ac:dyDescent="0.25">
      <c r="A740" s="15" t="s">
        <v>2946</v>
      </c>
      <c r="B740" s="312" t="s">
        <v>2947</v>
      </c>
      <c r="C740" s="563" t="s">
        <v>3312</v>
      </c>
      <c r="D740" s="19" t="s">
        <v>3376</v>
      </c>
      <c r="E740" s="19" t="s">
        <v>3363</v>
      </c>
      <c r="F740" s="19" t="s">
        <v>3337</v>
      </c>
      <c r="G740" s="561" t="s">
        <v>1052</v>
      </c>
      <c r="H740" s="563" t="s">
        <v>3377</v>
      </c>
      <c r="I740" s="19" t="s">
        <v>3378</v>
      </c>
      <c r="J740" s="19" t="s">
        <v>3379</v>
      </c>
      <c r="K740" s="84">
        <v>1</v>
      </c>
      <c r="L740" s="84">
        <v>1</v>
      </c>
      <c r="M740" s="84"/>
      <c r="N740" s="84"/>
      <c r="O740" s="19" t="s">
        <v>3380</v>
      </c>
      <c r="P740" s="19" t="s">
        <v>2956</v>
      </c>
      <c r="Q740" s="19" t="s">
        <v>3381</v>
      </c>
      <c r="R740" s="84">
        <v>1</v>
      </c>
      <c r="S740" s="84">
        <v>1</v>
      </c>
      <c r="T740" s="84"/>
      <c r="U740" s="84"/>
      <c r="V740" s="207" t="s">
        <v>2958</v>
      </c>
      <c r="W740" s="192"/>
      <c r="X740" s="193">
        <v>16658999</v>
      </c>
      <c r="Y740" s="193"/>
      <c r="Z740" s="193"/>
      <c r="AA740" s="193"/>
      <c r="AB740" s="193"/>
      <c r="AC740" s="193"/>
      <c r="AD740" s="19" t="s">
        <v>2959</v>
      </c>
    </row>
    <row r="741" spans="1:30" s="304" customFormat="1" ht="108.75" hidden="1" customHeight="1" x14ac:dyDescent="0.2">
      <c r="A741" s="15" t="s">
        <v>2946</v>
      </c>
      <c r="B741" s="312" t="s">
        <v>2947</v>
      </c>
      <c r="C741" s="563" t="s">
        <v>3312</v>
      </c>
      <c r="D741" s="19" t="s">
        <v>3382</v>
      </c>
      <c r="E741" s="19" t="s">
        <v>3383</v>
      </c>
      <c r="F741" s="19" t="s">
        <v>3384</v>
      </c>
      <c r="G741" s="561" t="s">
        <v>1052</v>
      </c>
      <c r="H741" s="563" t="s">
        <v>3385</v>
      </c>
      <c r="I741" s="19" t="s">
        <v>3386</v>
      </c>
      <c r="J741" s="19" t="s">
        <v>3387</v>
      </c>
      <c r="K741" s="19">
        <v>0.5</v>
      </c>
      <c r="L741" s="84">
        <v>1</v>
      </c>
      <c r="M741" s="84"/>
      <c r="N741" s="84"/>
      <c r="O741" s="19" t="s">
        <v>3388</v>
      </c>
      <c r="P741" s="19" t="s">
        <v>2956</v>
      </c>
      <c r="Q741" s="19" t="s">
        <v>3385</v>
      </c>
      <c r="R741" s="19">
        <v>0.5</v>
      </c>
      <c r="S741" s="84">
        <v>1</v>
      </c>
      <c r="T741" s="84"/>
      <c r="U741" s="84"/>
      <c r="V741" s="207" t="s">
        <v>2958</v>
      </c>
      <c r="W741" s="192"/>
      <c r="X741" s="193">
        <v>0</v>
      </c>
      <c r="Y741" s="193"/>
      <c r="Z741" s="193"/>
      <c r="AA741" s="193"/>
      <c r="AB741" s="193"/>
      <c r="AC741" s="193"/>
      <c r="AD741" s="19" t="s">
        <v>2959</v>
      </c>
    </row>
    <row r="742" spans="1:30" s="304" customFormat="1" ht="306.75" hidden="1" thickBot="1" x14ac:dyDescent="0.25">
      <c r="A742" s="15" t="s">
        <v>2946</v>
      </c>
      <c r="B742" s="312" t="s">
        <v>2947</v>
      </c>
      <c r="C742" s="563" t="s">
        <v>3389</v>
      </c>
      <c r="D742" s="19" t="s">
        <v>3390</v>
      </c>
      <c r="E742" s="19" t="s">
        <v>3391</v>
      </c>
      <c r="F742" s="19" t="s">
        <v>3392</v>
      </c>
      <c r="G742" s="561" t="s">
        <v>1052</v>
      </c>
      <c r="H742" s="563" t="s">
        <v>3393</v>
      </c>
      <c r="I742" s="19" t="s">
        <v>3394</v>
      </c>
      <c r="J742" s="19" t="s">
        <v>3395</v>
      </c>
      <c r="K742" s="19">
        <v>0</v>
      </c>
      <c r="L742" s="19">
        <v>1</v>
      </c>
      <c r="M742" s="19"/>
      <c r="N742" s="19"/>
      <c r="O742" s="19" t="s">
        <v>3396</v>
      </c>
      <c r="P742" s="19" t="s">
        <v>2956</v>
      </c>
      <c r="Q742" s="19" t="s">
        <v>3393</v>
      </c>
      <c r="R742" s="19">
        <v>0</v>
      </c>
      <c r="S742" s="19">
        <v>1</v>
      </c>
      <c r="T742" s="19"/>
      <c r="U742" s="19"/>
      <c r="V742" s="207" t="s">
        <v>2958</v>
      </c>
      <c r="W742" s="192"/>
      <c r="X742" s="193">
        <v>0</v>
      </c>
      <c r="Y742" s="193"/>
      <c r="Z742" s="193"/>
      <c r="AA742" s="193"/>
      <c r="AB742" s="193"/>
      <c r="AC742" s="193"/>
      <c r="AD742" s="19" t="s">
        <v>2959</v>
      </c>
    </row>
    <row r="743" spans="1:30" s="304" customFormat="1" ht="261" hidden="1" customHeight="1" x14ac:dyDescent="0.2">
      <c r="A743" s="15" t="s">
        <v>2946</v>
      </c>
      <c r="B743" s="312" t="s">
        <v>3397</v>
      </c>
      <c r="C743" s="563" t="s">
        <v>3389</v>
      </c>
      <c r="D743" s="19" t="s">
        <v>3398</v>
      </c>
      <c r="E743" s="19" t="s">
        <v>3391</v>
      </c>
      <c r="F743" s="19" t="s">
        <v>3399</v>
      </c>
      <c r="G743" s="561" t="s">
        <v>1052</v>
      </c>
      <c r="H743" s="563" t="s">
        <v>3400</v>
      </c>
      <c r="I743" s="19" t="s">
        <v>3401</v>
      </c>
      <c r="J743" s="19" t="s">
        <v>3402</v>
      </c>
      <c r="K743" s="19">
        <v>0</v>
      </c>
      <c r="L743" s="19">
        <v>1</v>
      </c>
      <c r="M743" s="19"/>
      <c r="N743" s="19"/>
      <c r="O743" s="19" t="s">
        <v>3403</v>
      </c>
      <c r="P743" s="19" t="s">
        <v>2956</v>
      </c>
      <c r="Q743" s="19" t="s">
        <v>3404</v>
      </c>
      <c r="R743" s="19">
        <v>0</v>
      </c>
      <c r="S743" s="19">
        <v>1</v>
      </c>
      <c r="T743" s="19"/>
      <c r="U743" s="19"/>
      <c r="V743" s="207" t="s">
        <v>2958</v>
      </c>
      <c r="W743" s="192"/>
      <c r="X743" s="193">
        <v>0</v>
      </c>
      <c r="Y743" s="193"/>
      <c r="Z743" s="193"/>
      <c r="AA743" s="193"/>
      <c r="AB743" s="193"/>
      <c r="AC743" s="193"/>
      <c r="AD743" s="19" t="s">
        <v>2959</v>
      </c>
    </row>
    <row r="744" spans="1:30" ht="30" hidden="1" customHeight="1" x14ac:dyDescent="0.2">
      <c r="A744" s="15" t="s">
        <v>2946</v>
      </c>
      <c r="B744" s="321"/>
      <c r="C744" s="70"/>
      <c r="D744" s="70"/>
      <c r="E744" s="70"/>
      <c r="F744" s="70"/>
      <c r="G744" s="70"/>
      <c r="H744" s="70"/>
      <c r="I744" s="70"/>
      <c r="J744" s="70"/>
      <c r="K744" s="70"/>
      <c r="L744" s="70"/>
      <c r="M744" s="70"/>
      <c r="N744" s="70"/>
      <c r="O744" s="70"/>
      <c r="P744" s="70"/>
      <c r="Q744" s="70"/>
      <c r="R744" s="70"/>
      <c r="S744" s="70"/>
      <c r="T744" s="70"/>
      <c r="U744" s="70"/>
      <c r="V744" s="70"/>
      <c r="W744" s="70"/>
      <c r="X744" s="110">
        <f>SUM(X660:X743)</f>
        <v>14576990963</v>
      </c>
      <c r="Y744" s="349"/>
      <c r="Z744" s="349"/>
      <c r="AA744" s="349"/>
      <c r="AB744" s="349"/>
      <c r="AC744" s="349"/>
      <c r="AD744" s="71"/>
    </row>
    <row r="745" spans="1:30" ht="202.5" hidden="1" customHeight="1" x14ac:dyDescent="0.2">
      <c r="A745" s="324" t="s">
        <v>3405</v>
      </c>
      <c r="B745" s="308" t="s">
        <v>3406</v>
      </c>
      <c r="C745" s="5" t="s">
        <v>2062</v>
      </c>
      <c r="D745" s="17" t="s">
        <v>3407</v>
      </c>
      <c r="E745" s="19" t="s">
        <v>3408</v>
      </c>
      <c r="F745" s="298" t="s">
        <v>3409</v>
      </c>
      <c r="G745" s="563" t="s">
        <v>1052</v>
      </c>
      <c r="H745" s="563" t="s">
        <v>3410</v>
      </c>
      <c r="I745" s="19" t="s">
        <v>3411</v>
      </c>
      <c r="J745" s="563" t="s">
        <v>3412</v>
      </c>
      <c r="K745" s="563">
        <v>0</v>
      </c>
      <c r="L745" s="563" t="s">
        <v>3413</v>
      </c>
      <c r="M745" s="563"/>
      <c r="N745" s="563"/>
      <c r="O745" s="563" t="s">
        <v>3414</v>
      </c>
      <c r="P745" s="19" t="s">
        <v>3415</v>
      </c>
      <c r="Q745" s="263" t="s">
        <v>3416</v>
      </c>
      <c r="R745" s="563">
        <v>0</v>
      </c>
      <c r="S745" s="563" t="s">
        <v>3413</v>
      </c>
      <c r="T745" s="563"/>
      <c r="U745" s="563"/>
      <c r="V745" s="563" t="s">
        <v>3417</v>
      </c>
      <c r="W745" s="563" t="s">
        <v>3417</v>
      </c>
      <c r="X745" s="303">
        <v>800000000</v>
      </c>
      <c r="Y745" s="303"/>
      <c r="Z745" s="303"/>
      <c r="AA745" s="303"/>
      <c r="AB745" s="303"/>
      <c r="AC745" s="303"/>
      <c r="AD745" s="563" t="s">
        <v>3418</v>
      </c>
    </row>
    <row r="746" spans="1:30" ht="177" hidden="1" customHeight="1" x14ac:dyDescent="0.2">
      <c r="A746" s="324" t="s">
        <v>3405</v>
      </c>
      <c r="B746" s="308" t="s">
        <v>3419</v>
      </c>
      <c r="C746" s="5" t="s">
        <v>3420</v>
      </c>
      <c r="D746" s="17" t="s">
        <v>3407</v>
      </c>
      <c r="E746" s="19" t="s">
        <v>3421</v>
      </c>
      <c r="F746" s="263" t="s">
        <v>3422</v>
      </c>
      <c r="G746" s="563" t="s">
        <v>1052</v>
      </c>
      <c r="H746" s="563" t="s">
        <v>3423</v>
      </c>
      <c r="I746" s="263" t="s">
        <v>3424</v>
      </c>
      <c r="J746" s="563" t="s">
        <v>3425</v>
      </c>
      <c r="K746" s="563">
        <v>0</v>
      </c>
      <c r="L746" s="563" t="s">
        <v>3426</v>
      </c>
      <c r="M746" s="563"/>
      <c r="N746" s="563"/>
      <c r="O746" s="563" t="s">
        <v>3427</v>
      </c>
      <c r="P746" s="19" t="s">
        <v>3428</v>
      </c>
      <c r="Q746" s="299" t="s">
        <v>3429</v>
      </c>
      <c r="R746" s="563">
        <v>0</v>
      </c>
      <c r="S746" s="563" t="s">
        <v>3426</v>
      </c>
      <c r="T746" s="563"/>
      <c r="U746" s="563"/>
      <c r="V746" s="563" t="s">
        <v>3417</v>
      </c>
      <c r="W746" s="563" t="s">
        <v>3417</v>
      </c>
      <c r="X746" s="303">
        <v>3700000000</v>
      </c>
      <c r="Y746" s="303"/>
      <c r="Z746" s="303"/>
      <c r="AA746" s="303"/>
      <c r="AB746" s="303"/>
      <c r="AC746" s="303"/>
      <c r="AD746" s="563" t="s">
        <v>3418</v>
      </c>
    </row>
    <row r="747" spans="1:30" ht="185.25" hidden="1" customHeight="1" x14ac:dyDescent="0.2">
      <c r="A747" s="324" t="s">
        <v>3405</v>
      </c>
      <c r="B747" s="308" t="s">
        <v>3419</v>
      </c>
      <c r="C747" s="5" t="s">
        <v>3420</v>
      </c>
      <c r="D747" s="17" t="s">
        <v>3407</v>
      </c>
      <c r="E747" s="19" t="s">
        <v>3421</v>
      </c>
      <c r="F747" s="262" t="s">
        <v>3430</v>
      </c>
      <c r="G747" s="563" t="s">
        <v>1052</v>
      </c>
      <c r="H747" s="563" t="s">
        <v>3431</v>
      </c>
      <c r="I747" s="19" t="s">
        <v>3432</v>
      </c>
      <c r="J747" s="563" t="s">
        <v>3433</v>
      </c>
      <c r="K747" s="563">
        <v>0</v>
      </c>
      <c r="L747" s="563" t="s">
        <v>3434</v>
      </c>
      <c r="M747" s="563"/>
      <c r="N747" s="563"/>
      <c r="O747" s="563" t="s">
        <v>3435</v>
      </c>
      <c r="P747" s="19" t="s">
        <v>3436</v>
      </c>
      <c r="Q747" s="299" t="s">
        <v>3437</v>
      </c>
      <c r="R747" s="563">
        <v>0</v>
      </c>
      <c r="S747" s="563" t="s">
        <v>3434</v>
      </c>
      <c r="T747" s="563"/>
      <c r="U747" s="563"/>
      <c r="V747" s="563" t="s">
        <v>3417</v>
      </c>
      <c r="W747" s="563" t="s">
        <v>3417</v>
      </c>
      <c r="X747" s="303">
        <v>1800000000</v>
      </c>
      <c r="Y747" s="303"/>
      <c r="Z747" s="303"/>
      <c r="AA747" s="303"/>
      <c r="AB747" s="303"/>
      <c r="AC747" s="303"/>
      <c r="AD747" s="563" t="s">
        <v>3418</v>
      </c>
    </row>
    <row r="748" spans="1:30" ht="207" hidden="1" customHeight="1" x14ac:dyDescent="0.2">
      <c r="A748" s="324" t="s">
        <v>3405</v>
      </c>
      <c r="B748" s="316" t="s">
        <v>3438</v>
      </c>
      <c r="C748" s="143" t="s">
        <v>1089</v>
      </c>
      <c r="D748" s="17" t="s">
        <v>3407</v>
      </c>
      <c r="E748" s="86" t="s">
        <v>3439</v>
      </c>
      <c r="F748" s="300" t="s">
        <v>3440</v>
      </c>
      <c r="G748" s="563" t="s">
        <v>1052</v>
      </c>
      <c r="H748" s="158" t="s">
        <v>3441</v>
      </c>
      <c r="I748" s="19" t="s">
        <v>3442</v>
      </c>
      <c r="J748" s="563" t="s">
        <v>3443</v>
      </c>
      <c r="K748" s="563">
        <v>0</v>
      </c>
      <c r="L748" s="563" t="s">
        <v>3444</v>
      </c>
      <c r="M748" s="563"/>
      <c r="N748" s="563"/>
      <c r="O748" s="563" t="s">
        <v>3445</v>
      </c>
      <c r="P748" s="19" t="s">
        <v>3446</v>
      </c>
      <c r="Q748" s="263" t="s">
        <v>3447</v>
      </c>
      <c r="R748" s="563">
        <v>0</v>
      </c>
      <c r="S748" s="563" t="s">
        <v>3444</v>
      </c>
      <c r="T748" s="563"/>
      <c r="U748" s="563"/>
      <c r="V748" s="563" t="s">
        <v>3417</v>
      </c>
      <c r="W748" s="563" t="s">
        <v>3417</v>
      </c>
      <c r="X748" s="303">
        <v>858000000</v>
      </c>
      <c r="Y748" s="303"/>
      <c r="Z748" s="303"/>
      <c r="AA748" s="303"/>
      <c r="AB748" s="303"/>
      <c r="AC748" s="303"/>
      <c r="AD748" s="563" t="s">
        <v>3418</v>
      </c>
    </row>
    <row r="749" spans="1:30" ht="12.75" hidden="1" customHeight="1" x14ac:dyDescent="0.2">
      <c r="A749" s="324" t="s">
        <v>3405</v>
      </c>
      <c r="B749" s="322"/>
      <c r="C749" s="301"/>
      <c r="D749" s="301"/>
      <c r="E749" s="301"/>
      <c r="F749" s="301"/>
      <c r="G749" s="301"/>
      <c r="H749" s="301"/>
      <c r="I749" s="301"/>
      <c r="J749" s="301"/>
      <c r="K749" s="301"/>
      <c r="L749" s="301"/>
      <c r="M749" s="301"/>
      <c r="N749" s="301"/>
      <c r="O749" s="301"/>
      <c r="P749" s="301"/>
      <c r="Q749" s="301"/>
      <c r="R749" s="301"/>
      <c r="S749" s="301"/>
      <c r="T749" s="301"/>
      <c r="U749" s="301"/>
      <c r="V749" s="301"/>
      <c r="W749" s="301" t="s">
        <v>1020</v>
      </c>
      <c r="X749" s="301">
        <f>SUM(X745:X748)</f>
        <v>7158000000</v>
      </c>
      <c r="Y749" s="381"/>
      <c r="Z749" s="381"/>
      <c r="AA749" s="381"/>
      <c r="AB749" s="381"/>
      <c r="AC749" s="381"/>
      <c r="AD749" s="302"/>
    </row>
    <row r="750" spans="1:30" ht="13.5" hidden="1" thickBot="1" x14ac:dyDescent="0.25">
      <c r="B750" s="295"/>
      <c r="C750" s="296"/>
      <c r="D750" s="296"/>
      <c r="E750" s="296"/>
      <c r="F750" s="296"/>
      <c r="G750" s="296"/>
      <c r="H750" s="296"/>
      <c r="I750" s="296"/>
      <c r="J750" s="296"/>
      <c r="K750" s="296"/>
      <c r="L750" s="296"/>
      <c r="M750" s="296"/>
      <c r="N750" s="296"/>
      <c r="O750" s="296"/>
      <c r="P750" s="296"/>
      <c r="Q750" s="296"/>
      <c r="R750" s="296"/>
      <c r="S750" s="296"/>
      <c r="T750" s="296"/>
      <c r="U750" s="296"/>
      <c r="V750" s="296"/>
      <c r="W750" s="296"/>
      <c r="X750" s="296"/>
      <c r="Y750" s="382"/>
      <c r="Z750" s="382"/>
      <c r="AA750" s="382"/>
      <c r="AB750" s="382"/>
      <c r="AC750" s="382"/>
      <c r="AD750" s="297"/>
    </row>
    <row r="751" spans="1:30" ht="13.5" hidden="1" thickBot="1" x14ac:dyDescent="0.25">
      <c r="B751" s="295"/>
      <c r="C751" s="296"/>
      <c r="D751" s="296"/>
      <c r="E751" s="296"/>
      <c r="F751" s="296"/>
      <c r="G751" s="296"/>
      <c r="H751" s="296"/>
      <c r="I751" s="296"/>
      <c r="J751" s="296"/>
      <c r="K751" s="296"/>
      <c r="L751" s="296"/>
      <c r="M751" s="296"/>
      <c r="N751" s="296"/>
      <c r="O751" s="296"/>
      <c r="P751" s="296"/>
      <c r="Q751" s="296"/>
      <c r="R751" s="296"/>
      <c r="S751" s="296"/>
      <c r="T751" s="296"/>
      <c r="U751" s="296"/>
      <c r="V751" s="296"/>
      <c r="W751" s="296"/>
      <c r="X751" s="296"/>
      <c r="Y751" s="382"/>
      <c r="Z751" s="382"/>
      <c r="AA751" s="382"/>
      <c r="AB751" s="382"/>
      <c r="AC751" s="382"/>
      <c r="AD751" s="297"/>
    </row>
    <row r="752" spans="1:30" ht="40.5" customHeight="1" thickBot="1" x14ac:dyDescent="0.25">
      <c r="A752" s="615" t="s">
        <v>1606</v>
      </c>
      <c r="B752" s="616"/>
      <c r="C752" s="616"/>
      <c r="D752" s="617"/>
      <c r="E752" s="494"/>
      <c r="F752" s="494"/>
      <c r="G752" s="494"/>
      <c r="H752" s="494"/>
      <c r="I752" s="495"/>
      <c r="J752" s="495"/>
      <c r="K752" s="495"/>
      <c r="L752" s="496"/>
      <c r="M752" s="419"/>
      <c r="N752" s="419"/>
      <c r="O752" s="497"/>
      <c r="P752" s="496"/>
      <c r="Q752" s="419"/>
      <c r="R752" s="497"/>
      <c r="S752" s="496"/>
      <c r="T752" s="419"/>
      <c r="U752" s="419"/>
      <c r="V752" s="497"/>
      <c r="W752" s="509"/>
      <c r="X752" s="510">
        <f>SUM(X491:X547)</f>
        <v>104793878730</v>
      </c>
      <c r="Y752" s="419"/>
      <c r="Z752" s="419"/>
      <c r="AA752" s="419"/>
      <c r="AB752" s="419"/>
      <c r="AC752" s="419"/>
      <c r="AD752" s="508"/>
    </row>
    <row r="755" spans="1:30" x14ac:dyDescent="0.2">
      <c r="X755" s="511"/>
    </row>
    <row r="757" spans="1:30" x14ac:dyDescent="0.2">
      <c r="B757" s="4" t="s">
        <v>3448</v>
      </c>
      <c r="G757" s="4" t="s">
        <v>3449</v>
      </c>
      <c r="X757" s="511"/>
    </row>
    <row r="758" spans="1:30" ht="22.5" customHeight="1" x14ac:dyDescent="0.2"/>
    <row r="759" spans="1:30" x14ac:dyDescent="0.2">
      <c r="B759" s="4" t="s">
        <v>3455</v>
      </c>
      <c r="G759" s="4" t="s">
        <v>3456</v>
      </c>
    </row>
    <row r="760" spans="1:30" x14ac:dyDescent="0.2">
      <c r="B760" s="4" t="s">
        <v>3450</v>
      </c>
      <c r="G760" s="4" t="s">
        <v>3450</v>
      </c>
    </row>
    <row r="761" spans="1:30" x14ac:dyDescent="0.2">
      <c r="B761" s="3" t="s">
        <v>3453</v>
      </c>
      <c r="G761" s="3" t="s">
        <v>3454</v>
      </c>
    </row>
    <row r="764" spans="1:30" x14ac:dyDescent="0.2">
      <c r="A764" s="589" t="s">
        <v>3451</v>
      </c>
      <c r="B764" s="589"/>
      <c r="C764" s="589"/>
      <c r="D764" s="589"/>
      <c r="E764" s="589"/>
      <c r="F764" s="589"/>
      <c r="G764" s="589"/>
      <c r="H764" s="589"/>
      <c r="I764" s="589"/>
      <c r="J764" s="304"/>
      <c r="K764" s="304"/>
      <c r="L764" s="304"/>
      <c r="M764" s="304"/>
      <c r="N764" s="304"/>
      <c r="O764" s="304"/>
      <c r="P764" s="304"/>
      <c r="Q764" s="304"/>
      <c r="R764" s="304"/>
      <c r="S764" s="304"/>
      <c r="T764" s="304"/>
      <c r="U764" s="304"/>
      <c r="V764" s="304"/>
      <c r="W764" s="304"/>
      <c r="X764" s="304"/>
      <c r="Y764" s="304"/>
      <c r="Z764" s="304"/>
      <c r="AA764" s="304"/>
      <c r="AB764" s="304"/>
      <c r="AC764" s="304"/>
      <c r="AD764" s="304"/>
    </row>
  </sheetData>
  <sheetProtection selectLockedCells="1" selectUnlockedCells="1"/>
  <autoFilter ref="A13:GL749">
    <filterColumn colId="0">
      <filters>
        <filter val="DEPARTAMENTO ADMINISTRATIVO DE FORTALECIMIENTO INSTITUCIONAL"/>
      </filters>
    </filterColumn>
  </autoFilter>
  <mergeCells count="114">
    <mergeCell ref="X622:X623"/>
    <mergeCell ref="X579:X581"/>
    <mergeCell ref="X583:X584"/>
    <mergeCell ref="X454:X456"/>
    <mergeCell ref="X479:X481"/>
    <mergeCell ref="X614:X616"/>
    <mergeCell ref="X428:X433"/>
    <mergeCell ref="X476:X478"/>
    <mergeCell ref="X463:X475"/>
    <mergeCell ref="X457:X462"/>
    <mergeCell ref="X501:X506"/>
    <mergeCell ref="X538:X546"/>
    <mergeCell ref="X528:X531"/>
    <mergeCell ref="X532:X534"/>
    <mergeCell ref="X535:X536"/>
    <mergeCell ref="X512:X517"/>
    <mergeCell ref="A1:B4"/>
    <mergeCell ref="X53:X56"/>
    <mergeCell ref="X41:X47"/>
    <mergeCell ref="X48:X49"/>
    <mergeCell ref="V63:V64"/>
    <mergeCell ref="X206:X221"/>
    <mergeCell ref="A7:D7"/>
    <mergeCell ref="W63:W64"/>
    <mergeCell ref="X63:X64"/>
    <mergeCell ref="C1:AC1"/>
    <mergeCell ref="X59:X61"/>
    <mergeCell ref="F8:F13"/>
    <mergeCell ref="A6:I6"/>
    <mergeCell ref="H8:H13"/>
    <mergeCell ref="I8:I13"/>
    <mergeCell ref="X143:X175"/>
    <mergeCell ref="C2:AC2"/>
    <mergeCell ref="C3:AC3"/>
    <mergeCell ref="C4:AC4"/>
    <mergeCell ref="A8:D11"/>
    <mergeCell ref="E8:E13"/>
    <mergeCell ref="J6:AD6"/>
    <mergeCell ref="P63:P64"/>
    <mergeCell ref="X51:X52"/>
    <mergeCell ref="AD359:AD363"/>
    <mergeCell ref="AD364:AD369"/>
    <mergeCell ref="X261:X272"/>
    <mergeCell ref="X176:X196"/>
    <mergeCell ref="AD63:AD64"/>
    <mergeCell ref="X222:X225"/>
    <mergeCell ref="X226:X228"/>
    <mergeCell ref="X251:X260"/>
    <mergeCell ref="J8:J13"/>
    <mergeCell ref="AD8:AD13"/>
    <mergeCell ref="X229:X250"/>
    <mergeCell ref="X8:X13"/>
    <mergeCell ref="W359:W363"/>
    <mergeCell ref="X273:X278"/>
    <mergeCell ref="X352:X353"/>
    <mergeCell ref="X354:X358"/>
    <mergeCell ref="O8:O13"/>
    <mergeCell ref="P8:P13"/>
    <mergeCell ref="R8:R13"/>
    <mergeCell ref="S8:S13"/>
    <mergeCell ref="V8:V13"/>
    <mergeCell ref="W8:W13"/>
    <mergeCell ref="X69:X88"/>
    <mergeCell ref="X364:X369"/>
    <mergeCell ref="X112:X117"/>
    <mergeCell ref="X118:X134"/>
    <mergeCell ref="X135:X142"/>
    <mergeCell ref="X89:X111"/>
    <mergeCell ref="X197:X198"/>
    <mergeCell ref="X199:X205"/>
    <mergeCell ref="X395:X396"/>
    <mergeCell ref="X392:X394"/>
    <mergeCell ref="X359:X363"/>
    <mergeCell ref="X390:X391"/>
    <mergeCell ref="X374:X384"/>
    <mergeCell ref="X451:X453"/>
    <mergeCell ref="X444:X450"/>
    <mergeCell ref="X434:X437"/>
    <mergeCell ref="X399:X404"/>
    <mergeCell ref="X408:X411"/>
    <mergeCell ref="X412:X413"/>
    <mergeCell ref="A752:D752"/>
    <mergeCell ref="AD392:AD394"/>
    <mergeCell ref="X414:X425"/>
    <mergeCell ref="AD414:AD425"/>
    <mergeCell ref="AD399:AD404"/>
    <mergeCell ref="AD395:AD396"/>
    <mergeCell ref="X405:X407"/>
    <mergeCell ref="AD405:AD407"/>
    <mergeCell ref="AD390:AD391"/>
    <mergeCell ref="AD412:AD413"/>
    <mergeCell ref="AD408:AD411"/>
    <mergeCell ref="AD374:AD384"/>
    <mergeCell ref="X612:X613"/>
    <mergeCell ref="X496:X499"/>
    <mergeCell ref="X438:X443"/>
    <mergeCell ref="X617:X618"/>
    <mergeCell ref="X620:X621"/>
    <mergeCell ref="A764:I764"/>
    <mergeCell ref="G8:G13"/>
    <mergeCell ref="K8:K13"/>
    <mergeCell ref="W538:W546"/>
    <mergeCell ref="L8:L13"/>
    <mergeCell ref="V512:V517"/>
    <mergeCell ref="V528:V531"/>
    <mergeCell ref="V532:V534"/>
    <mergeCell ref="V535:V536"/>
    <mergeCell ref="V538:V546"/>
    <mergeCell ref="W528:W531"/>
    <mergeCell ref="W532:W534"/>
    <mergeCell ref="W535:W536"/>
    <mergeCell ref="W496:W499"/>
    <mergeCell ref="W501:W506"/>
    <mergeCell ref="W512:W517"/>
  </mergeCells>
  <printOptions horizontalCentered="1"/>
  <pageMargins left="0" right="0" top="0.55118110236220474" bottom="0.55118110236220474" header="0.31496062992125984" footer="0.31496062992125984"/>
  <pageSetup paperSize="5" scale="46" firstPageNumber="0" fitToHeight="200" orientation="landscape"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PLAN DE ACCION</vt:lpstr>
      <vt:lpstr>'FORMATO PLAN DE ACCION'!Área_de_impresión</vt:lpstr>
      <vt:lpstr>'FORMATO PLAN DE ACCION'!Títulos_a_imprimir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dc:creator>
  <cp:keywords/>
  <dc:description/>
  <cp:lastModifiedBy>Luz Marina Rivera Orozco</cp:lastModifiedBy>
  <cp:revision/>
  <cp:lastPrinted>2016-01-30T19:58:26Z</cp:lastPrinted>
  <dcterms:created xsi:type="dcterms:W3CDTF">2012-06-01T17:13:38Z</dcterms:created>
  <dcterms:modified xsi:type="dcterms:W3CDTF">2016-01-30T19:58:28Z</dcterms:modified>
  <cp:category/>
  <cp:contentStatus/>
</cp:coreProperties>
</file>